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Default Extension="vml" ContentType="application/vnd.openxmlformats-officedocument.vmlDrawing"/>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20_0.bin" ContentType="application/vnd.openxmlformats-officedocument.oleObject"/>
  <Override PartName="/xl/embeddings/oleObject_20_1.bin" ContentType="application/vnd.openxmlformats-officedocument.oleObject"/>
  <Override PartName="/xl/embeddings/oleObject_20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4940" windowHeight="8088" firstSheet="14" activeTab="15"/>
  </bookViews>
  <sheets>
    <sheet name="様式１協議書" sheetId="1" r:id="rId1"/>
    <sheet name="（階層別）様式４" sheetId="2" r:id="rId2"/>
    <sheet name="施設共用部分（階層別）様式４ウラ" sheetId="3" r:id="rId3"/>
    <sheet name="様式5-1" sheetId="4" r:id="rId4"/>
    <sheet name="様式5-1(作成例)" sheetId="5" r:id="rId5"/>
    <sheet name="様式5-2資金収支見込計算書" sheetId="6" r:id="rId6"/>
    <sheet name="様式5-3内訳書" sheetId="7" r:id="rId7"/>
    <sheet name="様式6事業実績" sheetId="8" r:id="rId8"/>
    <sheet name="様式7-1代表者" sheetId="9" r:id="rId9"/>
    <sheet name="様式7-2管理者" sheetId="10" r:id="rId10"/>
    <sheet name="様式8-1" sheetId="11" r:id="rId11"/>
    <sheet name="様式8-1 (記入例１)" sheetId="12" r:id="rId12"/>
    <sheet name="様式8-1 (記入例２）シフト記号表（勤務時間帯）) " sheetId="13" r:id="rId13"/>
    <sheet name="様式8-1記入例３ (記入方法）)" sheetId="14" r:id="rId14"/>
    <sheet name="様式８-2" sheetId="15" r:id="rId15"/>
    <sheet name="様式８-3組織体制図(例）" sheetId="16" r:id="rId16"/>
    <sheet name="様式９" sheetId="17" r:id="rId17"/>
    <sheet name="様式１０" sheetId="18" r:id="rId18"/>
    <sheet name="様式11-1概要書No1 " sheetId="19" r:id="rId19"/>
    <sheet name="様式11-2概要書No2 " sheetId="20" r:id="rId20"/>
    <sheet name="様式11-3説明文" sheetId="21" r:id="rId21"/>
  </sheets>
  <externalReferences>
    <externalReference r:id="rId24"/>
  </externalReferences>
  <definedNames>
    <definedName name="【記載例】シフト記号">'[1]【記載例】シフト記号表（勤務時間帯）'!$C$6:$C$47</definedName>
    <definedName name="OLE_LINK1" localSheetId="20">'様式11-3説明文'!$B$3</definedName>
    <definedName name="_xlnm.Print_Area" localSheetId="1">'（階層別）様式４'!$A$1:$K$36</definedName>
    <definedName name="_xlnm.Print_Area" localSheetId="2">'施設共用部分（階層別）様式４ウラ'!$A$1:$J$17</definedName>
    <definedName name="_xlnm.Print_Area" localSheetId="18">'様式11-1概要書No1 '!$A$1:$O$58</definedName>
    <definedName name="_xlnm.Print_Area" localSheetId="19">'様式11-2概要書No2 '!$A$1:$R$39</definedName>
    <definedName name="_xlnm.Print_Area" localSheetId="0">'様式１協議書'!$A$1:$H$44</definedName>
    <definedName name="_xlnm.Print_Area" localSheetId="15">'様式８-3組織体制図(例）'!$A$2:$P$35</definedName>
    <definedName name="シフト記号表">'[1]シフト記号表（勤務時間帯）'!$C$6:$C$47</definedName>
    <definedName name="職種">'[1]プルダウン・リスト'!$C$14:$L$14</definedName>
  </definedNames>
  <calcPr fullCalcOnLoad="1"/>
</workbook>
</file>

<file path=xl/comments20.xml><?xml version="1.0" encoding="utf-8"?>
<comments xmlns="http://schemas.openxmlformats.org/spreadsheetml/2006/main">
  <authors>
    <author>高槻市</author>
  </authors>
  <commentList>
    <comment ref="K17" authorId="0">
      <text>
        <r>
          <rPr>
            <sz val="9"/>
            <rFont val="ＭＳ Ｐゴシック"/>
            <family val="3"/>
          </rPr>
          <t>予定している自己資金がある経理区分を記載してください。</t>
        </r>
      </text>
    </comment>
    <comment ref="O17" authorId="0">
      <text>
        <r>
          <rPr>
            <sz val="9"/>
            <rFont val="ＭＳ Ｐゴシック"/>
            <family val="3"/>
          </rPr>
          <t>予定している自己資金がある経理区分を記載してください。</t>
        </r>
      </text>
    </comment>
  </commentList>
</comments>
</file>

<file path=xl/sharedStrings.xml><?xml version="1.0" encoding="utf-8"?>
<sst xmlns="http://schemas.openxmlformats.org/spreadsheetml/2006/main" count="1724" uniqueCount="608">
  <si>
    <t>（法人所在地）</t>
  </si>
  <si>
    <t>印</t>
  </si>
  <si>
    <t>記</t>
  </si>
  <si>
    <t>人</t>
  </si>
  <si>
    <t>土</t>
  </si>
  <si>
    <t>合計</t>
  </si>
  <si>
    <t>合　計</t>
  </si>
  <si>
    <t>有の場合、その内容
及び抹消等の方法・時期</t>
  </si>
  <si>
    <t>用地の取得状況</t>
  </si>
  <si>
    <t>（様式１）</t>
  </si>
  <si>
    <t>資金収支及び財源関係一覧</t>
  </si>
  <si>
    <t>法人名　　　　　　　　　　　　　　　　　　施設名　　　　　　　　　　　　　　　　　　　　</t>
  </si>
  <si>
    <t>支　出　（Ａ）</t>
  </si>
  <si>
    <t>収　入　（Ｂ）</t>
  </si>
  <si>
    <t>施設・設備整備費</t>
  </si>
  <si>
    <t>設計工事監理委託料</t>
  </si>
  <si>
    <t>ボーリング費</t>
  </si>
  <si>
    <t>備品購入費</t>
  </si>
  <si>
    <t>用地取得費</t>
  </si>
  <si>
    <t>自己資金</t>
  </si>
  <si>
    <t>小　計　①</t>
  </si>
  <si>
    <t>その他</t>
  </si>
  <si>
    <t>諸経費（予備費）</t>
  </si>
  <si>
    <t>小　計　②</t>
  </si>
  <si>
    <t>償還贈与（設立代表者○○○○氏）</t>
  </si>
  <si>
    <t>償還贈与（理事予定者○○○○氏）</t>
  </si>
  <si>
    <t>償還贈与（○○○○氏）</t>
  </si>
  <si>
    <t>（法人名称）</t>
  </si>
  <si>
    <t>（代表者職・氏名）</t>
  </si>
  <si>
    <t>高槻市</t>
  </si>
  <si>
    <t>日常生活圏域</t>
  </si>
  <si>
    <t>建設工事費(改修費含む)</t>
  </si>
  <si>
    <t>注１　 借入金及び贈与金等について、個人から贈与する場合は、贈与契約書又は贈与確約書の写しを添付するのこと。　</t>
  </si>
  <si>
    <t>注２</t>
  </si>
  <si>
    <t>借入金及び贈与金等について、法人又は後援会等で贈与する場合は、贈与契約書又は贈与確約書、定款又は寄付行為・  会則又は規約、直近２カ年の決算書を提出のこと。　</t>
  </si>
  <si>
    <t>注５　社会福祉法人に関して、その他借入は、基本財産を担保に供することは不可。　</t>
  </si>
  <si>
    <t>（単位：千円）</t>
  </si>
  <si>
    <t>経 常 活 動 に よ る 収 支</t>
  </si>
  <si>
    <t>収　　　　入</t>
  </si>
  <si>
    <t>介護保険収入</t>
  </si>
  <si>
    <t>ホテルコスト・家賃収入</t>
  </si>
  <si>
    <t>利用料収入</t>
  </si>
  <si>
    <t>運営費収入</t>
  </si>
  <si>
    <t>私的利用料収入</t>
  </si>
  <si>
    <t>寄付金収入</t>
  </si>
  <si>
    <t>雑収入</t>
  </si>
  <si>
    <t>経常収入計（１）</t>
  </si>
  <si>
    <t>支　　　出</t>
  </si>
  <si>
    <t>事務費支出</t>
  </si>
  <si>
    <t>経常支出計（２）</t>
  </si>
  <si>
    <t>経常活動資金収支差額
（３）＝（１）ー（２）</t>
  </si>
  <si>
    <t>介護保険施設　利用者状況表</t>
  </si>
  <si>
    <t>地域区分</t>
  </si>
  <si>
    <t>施設種類</t>
  </si>
  <si>
    <t>家賃（ホテルコスト）1人/月</t>
  </si>
  <si>
    <t>平均利用率</t>
  </si>
  <si>
    <t>利用者の構成割合</t>
  </si>
  <si>
    <t>要介護度</t>
  </si>
  <si>
    <t>食費（1人/日/円）</t>
  </si>
  <si>
    <t>介護給付基本単位</t>
  </si>
  <si>
    <t>加算単位数合計</t>
  </si>
  <si>
    <t>加算単価数の内訳</t>
  </si>
  <si>
    <t>自立</t>
  </si>
  <si>
    <t>要支援１</t>
  </si>
  <si>
    <t>要支援２</t>
  </si>
  <si>
    <t>要介護１</t>
  </si>
  <si>
    <t>要介護２</t>
  </si>
  <si>
    <t>要介護３</t>
  </si>
  <si>
    <t>要介護４</t>
  </si>
  <si>
    <t>要介護５</t>
  </si>
  <si>
    <t>事業開始予定年月日</t>
  </si>
  <si>
    <t>担当者氏名
（連絡先）</t>
  </si>
  <si>
    <r>
      <t>運転資金</t>
    </r>
    <r>
      <rPr>
        <sz val="9"/>
        <rFont val="ＭＳ Ｐゴシック"/>
        <family val="3"/>
      </rPr>
      <t>（年間事業費の３か月分）</t>
    </r>
  </si>
  <si>
    <t>人件費支出
(法定福利・福利厚生含む）</t>
  </si>
  <si>
    <t>事 業 所 又 は 施 設 の 名 称</t>
  </si>
  <si>
    <t>フリガナ</t>
  </si>
  <si>
    <t>主　　な　　職　　歴　　等</t>
  </si>
  <si>
    <t>年　月　～　　年　　月</t>
  </si>
  <si>
    <t>勤　務　先　等</t>
  </si>
  <si>
    <t>職務内容</t>
  </si>
  <si>
    <t>職務に関連する資格</t>
  </si>
  <si>
    <t>資 格 の 種 類</t>
  </si>
  <si>
    <t>資 格  取 得 年 月</t>
  </si>
  <si>
    <t>備　考（研修等の受講の状況等）</t>
  </si>
  <si>
    <t>生年月日</t>
  </si>
  <si>
    <t>電 話 番 号</t>
  </si>
  <si>
    <t>　　　　年　　　月　　　日</t>
  </si>
  <si>
    <t>住所</t>
  </si>
  <si>
    <t>氏名</t>
  </si>
  <si>
    <t xml:space="preserve"> 　　その全てを記入してください。</t>
  </si>
  <si>
    <t>備考</t>
  </si>
  <si>
    <t>(郵便番号　　　　－　　　　　　)</t>
  </si>
  <si>
    <t>円/月</t>
  </si>
  <si>
    <t>%</t>
  </si>
  <si>
    <t>　　　%</t>
  </si>
  <si>
    <t>%</t>
  </si>
  <si>
    <t>　　　　円</t>
  </si>
  <si>
    <t>　　　単位</t>
  </si>
  <si>
    <t>　　　人/月</t>
  </si>
  <si>
    <t>　%</t>
  </si>
  <si>
    <t>　　　円</t>
  </si>
  <si>
    <t>　円/月</t>
  </si>
  <si>
    <t>補助金</t>
  </si>
  <si>
    <t>福祉医療機構借入金（協調融資含む）等</t>
  </si>
  <si>
    <t>高槻市補助金</t>
  </si>
  <si>
    <t>○○補助金</t>
  </si>
  <si>
    <t>借入金</t>
  </si>
  <si>
    <t>贈与金（寄附金）</t>
  </si>
  <si>
    <t>注４　自己資金について、預金残高証明書(提出日直近日付)を提出のこと。　</t>
  </si>
  <si>
    <t>用地費</t>
  </si>
  <si>
    <t>小　計　③</t>
  </si>
  <si>
    <t>借入金</t>
  </si>
  <si>
    <t>贈与金(寄付金）</t>
  </si>
  <si>
    <t>借入先</t>
  </si>
  <si>
    <t>発起人会預金等</t>
  </si>
  <si>
    <t>法人預金等</t>
  </si>
  <si>
    <t>贈与者（○○○○氏）</t>
  </si>
  <si>
    <t>注３　資金収支見込計算書（５か年分）を提出のこと。　</t>
  </si>
  <si>
    <t>用地費を除く合　計　（①＋③）</t>
  </si>
  <si>
    <t>*初年度から5年分作成して下さい。</t>
  </si>
  <si>
    <t>給食費支出</t>
  </si>
  <si>
    <t>（A)＝（B)＝（C)</t>
  </si>
  <si>
    <t>財源又は償還贈与者（C) （Ｂの内訳）</t>
  </si>
  <si>
    <t>総　合　計（A)＝（①＋②＋③）</t>
  </si>
  <si>
    <t>総　合　計（B)＝（①＋②＋③）</t>
  </si>
  <si>
    <t>総　合　計（C)＝（①＋②＋③）</t>
  </si>
  <si>
    <t>総　合　計（C）=（①＋②＋③）</t>
  </si>
  <si>
    <t>社　会　福　祉　法　人　概　要　書</t>
  </si>
  <si>
    <t>法　　人</t>
  </si>
  <si>
    <t>＜名　称＞</t>
  </si>
  <si>
    <t>＜所在地＞</t>
  </si>
  <si>
    <t>＜代表者＞</t>
  </si>
  <si>
    <t>＜ＴＥＬ＞</t>
  </si>
  <si>
    <t>＜ＦＡＸ＞</t>
  </si>
  <si>
    <t>　　　（　　）</t>
  </si>
  <si>
    <t>施　　設
（事業）</t>
  </si>
  <si>
    <t>＜事業名＞</t>
  </si>
  <si>
    <t>　　＜定員等＞</t>
  </si>
  <si>
    <t>　　＜施設建設予定期間＞</t>
  </si>
  <si>
    <t xml:space="preserve">①
</t>
  </si>
  <si>
    <t>名　</t>
  </si>
  <si>
    <t xml:space="preserve">②
</t>
  </si>
  <si>
    <t xml:space="preserve">③
</t>
  </si>
  <si>
    <t>　　＜事業開始予定日＞</t>
  </si>
  <si>
    <t xml:space="preserve">④
</t>
  </si>
  <si>
    <t>区　　分</t>
  </si>
  <si>
    <t>現　　　職</t>
  </si>
  <si>
    <t>親族等</t>
  </si>
  <si>
    <t>他の社会福祉法人</t>
  </si>
  <si>
    <t>ふりがな</t>
  </si>
  <si>
    <t>生年月日</t>
  </si>
  <si>
    <t>特殊の</t>
  </si>
  <si>
    <t>社会福祉事業</t>
  </si>
  <si>
    <t>施設
長等</t>
  </si>
  <si>
    <t>への就任状況</t>
  </si>
  <si>
    <t>氏　　名</t>
  </si>
  <si>
    <t>（年齢）</t>
  </si>
  <si>
    <t>関係人</t>
  </si>
  <si>
    <t>関 係 暦  等</t>
  </si>
  <si>
    <t>有
無</t>
  </si>
  <si>
    <t>法人名</t>
  </si>
  <si>
    <t>の有無</t>
  </si>
  <si>
    <t>理事長</t>
  </si>
  <si>
    <t>　・ ・</t>
  </si>
  <si>
    <t>(   )</t>
  </si>
  <si>
    <t>監
事</t>
  </si>
  <si>
    <t>法人の名称</t>
  </si>
  <si>
    <t>面　積</t>
  </si>
  <si>
    <t>　　　　筆　　　　　　㎡</t>
  </si>
  <si>
    <t>整　　備　　資　　金　　計　　画</t>
  </si>
  <si>
    <t>合　計
（千円）</t>
  </si>
  <si>
    <t>施　設　整　備　等</t>
  </si>
  <si>
    <t>土　地　の　購　入</t>
  </si>
  <si>
    <t>地　目</t>
  </si>
  <si>
    <t>補助者等</t>
  </si>
  <si>
    <t>金額（千円）</t>
  </si>
  <si>
    <t>所有者</t>
  </si>
  <si>
    <t>住所）</t>
  </si>
  <si>
    <t>氏名）</t>
  </si>
  <si>
    <t>補
助
金
額</t>
  </si>
  <si>
    <t>国・府</t>
  </si>
  <si>
    <t>地</t>
  </si>
  <si>
    <t>取　得</t>
  </si>
  <si>
    <t>寄附）氏名
購入）年額　　　　　千円
借用）年額　　　　　千円</t>
  </si>
  <si>
    <t>高　槻　市</t>
  </si>
  <si>
    <t>そ　の　他</t>
  </si>
  <si>
    <t>　延べ　　　　　　　　㎡</t>
  </si>
  <si>
    <t>借
入
金</t>
  </si>
  <si>
    <t>福祉医療機構</t>
  </si>
  <si>
    <t>建</t>
  </si>
  <si>
    <t>構　造</t>
  </si>
  <si>
    <t>用途地域</t>
  </si>
  <si>
    <t>寄
附
金</t>
  </si>
  <si>
    <t>物</t>
  </si>
  <si>
    <t>地元の意見</t>
  </si>
  <si>
    <t>自己
資金</t>
  </si>
  <si>
    <t>借　入　金　償　還　計　画</t>
  </si>
  <si>
    <t>新　　規　　借　　入　　分</t>
  </si>
  <si>
    <t>新規借入分の償還財源内訳（利息含む）</t>
  </si>
  <si>
    <t>元　　　　金</t>
  </si>
  <si>
    <t>利　息</t>
  </si>
  <si>
    <t>氏名等</t>
  </si>
  <si>
    <t>千円</t>
  </si>
  <si>
    <t xml:space="preserve">  年度～  年度
（累計額）</t>
  </si>
  <si>
    <t>計</t>
  </si>
  <si>
    <t>新
設
法
人</t>
  </si>
  <si>
    <t>基 本 財 産</t>
  </si>
  <si>
    <t xml:space="preserve">                    千円</t>
  </si>
  <si>
    <t>金額等の内訳
（寄附者等）</t>
  </si>
  <si>
    <t>運 転 資 金</t>
  </si>
  <si>
    <t xml:space="preserve">               千円(初年度年間予算額　　　　　　　千円・次年度年間予算額　　　　　　千円)</t>
  </si>
  <si>
    <t>整　備　目　的
（設　立　目　的）</t>
  </si>
  <si>
    <t>（単位：千円）</t>
  </si>
  <si>
    <t>千円</t>
  </si>
  <si>
    <t>（　　　　　　）</t>
  </si>
  <si>
    <t>%</t>
  </si>
  <si>
    <t>　　　　円</t>
  </si>
  <si>
    <t>　　　単位</t>
  </si>
  <si>
    <t>資金収支見込計算書</t>
  </si>
  <si>
    <t xml:space="preserve"> 1　住所・電話番号は、自宅のものを記入してください。</t>
  </si>
  <si>
    <t xml:space="preserve"> 2　当該管理者が管理する事業所・施設が複数の場合は、「事業所又は施設名」欄を適宣拡張して、</t>
  </si>
  <si>
    <t xml:space="preserve"> 3　人員の確保ができていない場合は、配置予定人員に最低限求める資格や経験等を記載してください。</t>
  </si>
  <si>
    <t xml:space="preserve">    </t>
  </si>
  <si>
    <t>□　無
□　有
□　設定予定</t>
  </si>
  <si>
    <t>土地</t>
  </si>
  <si>
    <t>□　新規　□　既存</t>
  </si>
  <si>
    <t>建物</t>
  </si>
  <si>
    <t>防火設備</t>
  </si>
  <si>
    <t>権利関係</t>
  </si>
  <si>
    <t>□　新築
□　既存</t>
  </si>
  <si>
    <t>□　自己所有
□　賃貸借　（期間　　　　　年）</t>
  </si>
  <si>
    <t>□　新規　□　既存</t>
  </si>
  <si>
    <t>事業費</t>
  </si>
  <si>
    <t>□　自己所有　　　　　　□　寄付予定　　　　　□　取得交渉中
□　賃貸借　（期間　　　　　　　　年）　　　　　□　その他（　　　　　　　　　　　　　　　　　　　）　</t>
  </si>
  <si>
    <t>用地の取得(予定)時期</t>
  </si>
  <si>
    <t>　　　　　年　　　月　　　日</t>
  </si>
  <si>
    <t>借入償還金</t>
  </si>
  <si>
    <t>事業開始年月日</t>
  </si>
  <si>
    <t>事業所名</t>
  </si>
  <si>
    <t>事業種別</t>
  </si>
  <si>
    <t>所在地</t>
  </si>
  <si>
    <t>用途地域　　　　（　　　　　　　　　　　　　　　）
地目　　　　　　　（　　　　　　　　　　　　　　　）
敷地面積　　　　（　　　　　　　　　　　　　 ㎡）
指定建ぺい率　（　　　　 　　　　　　　　　％）
容積率　　 　　　（　　　　　　　　　　　　　 ％）　　　　　　　　</t>
  </si>
  <si>
    <t>生年月日</t>
  </si>
  <si>
    <t>　　　　年　　　月　　　日</t>
  </si>
  <si>
    <t>氏名</t>
  </si>
  <si>
    <t>住所</t>
  </si>
  <si>
    <t>(郵便番号　　　　－　　　　　　)</t>
  </si>
  <si>
    <t>電 話 番 号</t>
  </si>
  <si>
    <t>備考</t>
  </si>
  <si>
    <t xml:space="preserve"> 1　住所・電話番号は、自宅のものを記入してください。</t>
  </si>
  <si>
    <t xml:space="preserve">    </t>
  </si>
  <si>
    <t>備　考（公職就任状況・研修等の受講の状況等）</t>
  </si>
  <si>
    <t>代表者　経歴書</t>
  </si>
  <si>
    <t xml:space="preserve">
      </t>
  </si>
  <si>
    <t xml:space="preserve">(        )          -    </t>
  </si>
  <si>
    <t>造成</t>
  </si>
  <si>
    <t>□　造成不要
□　造成済
□　造成予定</t>
  </si>
  <si>
    <t>入居定員・登録定員・利用定員等</t>
  </si>
  <si>
    <t>事業種別　・　事業所名称（仮称可）</t>
  </si>
  <si>
    <t>整備予定地</t>
  </si>
  <si>
    <t>事業所名称</t>
  </si>
  <si>
    <t xml:space="preserve"> 4　資格証・受講終了証写しを添付してください。</t>
  </si>
  <si>
    <t>法人の事業経歴・実績</t>
  </si>
  <si>
    <t>土地への抵当権等の設定等の有無</t>
  </si>
  <si>
    <t>建物への抵当権等の設定等の有無</t>
  </si>
  <si>
    <t/>
  </si>
  <si>
    <t>建築面積（　　　　　　　　　　　　㎡）
延床面積（　　　　　　　　　　　　㎡）
構造階建（　　　　　　　　　　　　　 ）
建ぺい率（　　　　　　　　　　　　％）
容積率　 （　　　　　　　　　　　　％）</t>
  </si>
  <si>
    <t xml:space="preserve">(宛先）高 槻 市 長 </t>
  </si>
  <si>
    <t>　　　高槻      　　圏域</t>
  </si>
  <si>
    <t>家賃（ホテルコスト※）1人/月</t>
  </si>
  <si>
    <t>土地賃借料</t>
  </si>
  <si>
    <t>実施主体</t>
  </si>
  <si>
    <t>応募事業</t>
  </si>
  <si>
    <t>併設事業
（居宅サービス等）</t>
  </si>
  <si>
    <r>
      <t>（　　　　　年度</t>
    </r>
    <r>
      <rPr>
        <sz val="11"/>
        <color indexed="40"/>
        <rFont val="ＭＳ Ｐゴシック"/>
        <family val="3"/>
      </rPr>
      <t>・</t>
    </r>
    <r>
      <rPr>
        <b/>
        <sz val="11"/>
        <color indexed="10"/>
        <rFont val="ＭＳ Ｐゴシック"/>
        <family val="3"/>
      </rPr>
      <t>開設　　年目</t>
    </r>
    <r>
      <rPr>
        <sz val="11"/>
        <rFont val="ＭＳ Ｐゴシック"/>
        <family val="3"/>
      </rPr>
      <t>）</t>
    </r>
  </si>
  <si>
    <t>※ホテルコストは家賃・共益費・光熱水費の合計額として計算してください。計算式を添付（様式自由）してください。</t>
  </si>
  <si>
    <t>　　令和　　　年　　　月　　　日</t>
  </si>
  <si>
    <t>令和　　　年　　　月　　　日</t>
  </si>
  <si>
    <t>令和  年度
（初年度）</t>
  </si>
  <si>
    <t>令和  年度
（最終年度）</t>
  </si>
  <si>
    <t>令和　　年　　月　から</t>
  </si>
  <si>
    <t>令和　　年　　月　まで</t>
  </si>
  <si>
    <t>令和　　年　　月　　日</t>
  </si>
  <si>
    <t>(様式１１－１)Ｎｏ．１</t>
  </si>
  <si>
    <t>（様式１１－２）Ｎｏ．２</t>
  </si>
  <si>
    <t>（様式７－２）</t>
  </si>
  <si>
    <t>（様式７－１）</t>
  </si>
  <si>
    <t>様式５－１</t>
  </si>
  <si>
    <t>《様式５－１作成例》</t>
  </si>
  <si>
    <t>（様式６）</t>
  </si>
  <si>
    <t>(様式5-3)</t>
  </si>
  <si>
    <t>(様式5-2)</t>
  </si>
  <si>
    <t>様式９</t>
  </si>
  <si>
    <t>施設整備を希望する理由及び運営理念・整備構想</t>
  </si>
  <si>
    <t>１．施設整備を希望する理由</t>
  </si>
  <si>
    <t>２．運営理念・構想</t>
  </si>
  <si>
    <t>３．施設整備構想</t>
  </si>
  <si>
    <t>５.その他</t>
  </si>
  <si>
    <r>
      <t xml:space="preserve">(連携機関等[予定含む])
・協力医療機関 ( </t>
    </r>
    <r>
      <rPr>
        <sz val="9"/>
        <rFont val="ＭＳ Ｐゴシック"/>
        <family val="3"/>
      </rPr>
      <t xml:space="preserve">  </t>
    </r>
    <r>
      <rPr>
        <sz val="11"/>
        <rFont val="ＭＳ Ｐゴシック"/>
        <family val="3"/>
      </rPr>
      <t xml:space="preserve">                                             </t>
    </r>
    <r>
      <rPr>
        <sz val="11"/>
        <rFont val="ＭＳ Ｐゴシック"/>
        <family val="3"/>
      </rPr>
      <t xml:space="preserve"> )
・協力歯科医療機関 (                                              )
・介護老人福祉施設 (                                              )
・介護老人保健施設 (                                              )</t>
    </r>
  </si>
  <si>
    <t>様式８-２</t>
  </si>
  <si>
    <t>職員配置計画</t>
  </si>
  <si>
    <t>区分</t>
  </si>
  <si>
    <t>配置基準</t>
  </si>
  <si>
    <t>配置予定</t>
  </si>
  <si>
    <t>計</t>
  </si>
  <si>
    <t>常　勤</t>
  </si>
  <si>
    <t>非常勤</t>
  </si>
  <si>
    <t>人</t>
  </si>
  <si>
    <t>常勤換算</t>
  </si>
  <si>
    <t>計画作成担当者
(介護支援専門員)</t>
  </si>
  <si>
    <t>計画作成担当者</t>
  </si>
  <si>
    <t>介護福祉士の資格を有する介護職員</t>
  </si>
  <si>
    <t>介護福祉士の資格のない介護職員</t>
  </si>
  <si>
    <t>介護職員
（夜勤者）〔再掲〕</t>
  </si>
  <si>
    <t>合　　　　　　　　　　計</t>
  </si>
  <si>
    <t>（注）常勤換算後の人数を下段に記入して下さい。</t>
  </si>
  <si>
    <t>様式１０　　　</t>
  </si>
  <si>
    <t>地域との関係について</t>
  </si>
  <si>
    <t>１．地元住民への周知方法及び話し合いの状況</t>
  </si>
  <si>
    <t>３．地域との交流・ボランティアの受入等についての考え方</t>
  </si>
  <si>
    <t>４．運営推進会議についての考え方（基準設置の要 　有・無）</t>
  </si>
  <si>
    <t>５．その他地域との関係で特記すべき事項</t>
  </si>
  <si>
    <t>※地元自治会等への周知・説明等　有　・　無       　　（経過説明書の添付　有　・　無　）</t>
  </si>
  <si>
    <t>各室面積表（                                      ／階層別）</t>
  </si>
  <si>
    <t>【様式４】</t>
  </si>
  <si>
    <t>法人名</t>
  </si>
  <si>
    <t>（単位：㎡）</t>
  </si>
  <si>
    <t>部門</t>
  </si>
  <si>
    <t>室　　名</t>
  </si>
  <si>
    <t xml:space="preserve">階 </t>
  </si>
  <si>
    <t>室</t>
  </si>
  <si>
    <t>面積</t>
  </si>
  <si>
    <t>居室</t>
  </si>
  <si>
    <t>個室</t>
  </si>
  <si>
    <t xml:space="preserve">
（　　　　　　）</t>
  </si>
  <si>
    <t xml:space="preserve">
（　　　　　　）</t>
  </si>
  <si>
    <t>（小計１）</t>
  </si>
  <si>
    <t xml:space="preserve">   (             )</t>
  </si>
  <si>
    <t xml:space="preserve">   (             )</t>
  </si>
  <si>
    <t>利用者共用</t>
  </si>
  <si>
    <t>居間</t>
  </si>
  <si>
    <t xml:space="preserve">   (             )</t>
  </si>
  <si>
    <t xml:space="preserve">   (             )</t>
  </si>
  <si>
    <t>食堂</t>
  </si>
  <si>
    <t>台所</t>
  </si>
  <si>
    <t xml:space="preserve">   (             )</t>
  </si>
  <si>
    <t>浴室</t>
  </si>
  <si>
    <t>脱衣室</t>
  </si>
  <si>
    <t>洗濯室</t>
  </si>
  <si>
    <t>便所</t>
  </si>
  <si>
    <t>（小計２）</t>
  </si>
  <si>
    <t>管　　　理</t>
  </si>
  <si>
    <t>事務室</t>
  </si>
  <si>
    <t>相談室</t>
  </si>
  <si>
    <t>会議室</t>
  </si>
  <si>
    <t>介護職員室</t>
  </si>
  <si>
    <t>物品倉庫</t>
  </si>
  <si>
    <t>職員便所</t>
  </si>
  <si>
    <t>（小計３）</t>
  </si>
  <si>
    <t>階段・エレベーター</t>
  </si>
  <si>
    <t>廊下・ホール</t>
  </si>
  <si>
    <t>（小計４）</t>
  </si>
  <si>
    <t>合　　　計</t>
  </si>
  <si>
    <t>（再掲）専用面積計</t>
  </si>
  <si>
    <t>（再掲）共用面積計</t>
  </si>
  <si>
    <t>注１　平面図に記載のある全ての区画について記載してください。</t>
  </si>
  <si>
    <t>行が足りない場合は追加してください。</t>
  </si>
  <si>
    <t>注２　宿泊室及び利用者共用の面積は芯々で求め内法寸法を二段書きしてください。　</t>
  </si>
  <si>
    <t>注３　専用面積計と共用面積計の計が合計欄と一致するようにしてください。</t>
  </si>
  <si>
    <r>
      <t xml:space="preserve">注４ </t>
    </r>
    <r>
      <rPr>
        <sz val="11"/>
        <rFont val="ＭＳ Ｐゴシック"/>
        <family val="3"/>
      </rPr>
      <t xml:space="preserve"> </t>
    </r>
    <r>
      <rPr>
        <sz val="11"/>
        <rFont val="ＭＳ Ｐゴシック"/>
        <family val="3"/>
      </rPr>
      <t>面積は小数点第</t>
    </r>
    <r>
      <rPr>
        <sz val="11"/>
        <rFont val="ＭＳ Ｐゴシック"/>
        <family val="3"/>
      </rPr>
      <t>2</t>
    </r>
    <r>
      <rPr>
        <sz val="11"/>
        <rFont val="ＭＳ Ｐゴシック"/>
        <family val="3"/>
      </rPr>
      <t>位まで記入してください。　</t>
    </r>
  </si>
  <si>
    <t>各室面積表（施設共用部分／階層別）</t>
  </si>
  <si>
    <t>合　　　計</t>
  </si>
  <si>
    <r>
      <t xml:space="preserve">注 </t>
    </r>
    <r>
      <rPr>
        <sz val="11"/>
        <rFont val="ＭＳ Ｐゴシック"/>
        <family val="3"/>
      </rPr>
      <t xml:space="preserve"> </t>
    </r>
    <r>
      <rPr>
        <sz val="11"/>
        <rFont val="ＭＳ Ｐゴシック"/>
        <family val="3"/>
      </rPr>
      <t>面積は小数点第</t>
    </r>
    <r>
      <rPr>
        <sz val="11"/>
        <rFont val="ＭＳ Ｐゴシック"/>
        <family val="3"/>
      </rPr>
      <t>2</t>
    </r>
    <r>
      <rPr>
        <sz val="11"/>
        <rFont val="ＭＳ Ｐゴシック"/>
        <family val="3"/>
      </rPr>
      <t>位まで記入してください。　</t>
    </r>
  </si>
  <si>
    <t>既に実施している介護サービス事業等について記載してください。</t>
  </si>
  <si>
    <t>　　１　法人創設　　２　施設創設　　３　改築等　　４　大規模修繕その他　　５　施設借用</t>
  </si>
  <si>
    <t>地域密着型サービス事業者設置に係る事前協議書</t>
  </si>
  <si>
    <r>
      <t>下記の計画内容により、地域密着型サービス</t>
    </r>
    <r>
      <rPr>
        <sz val="11"/>
        <rFont val="ＭＳ Ｐゴシック"/>
        <family val="3"/>
      </rPr>
      <t>の設置に係る事前協議書を提出します。</t>
    </r>
  </si>
  <si>
    <t>管理者　・　計画作成担当者　経歴書</t>
  </si>
  <si>
    <t>管理者</t>
  </si>
  <si>
    <t>地域密着型サービス</t>
  </si>
  <si>
    <t>２．利用者、入居（入所）者の家族との交流についての考え方</t>
  </si>
  <si>
    <t xml:space="preserve"> 2　代表者は、現在就任している公職がある場合については、備考欄へ記入してください。</t>
  </si>
  <si>
    <t>※</t>
  </si>
  <si>
    <t>４．再生可能エネルギーの導入等環境に配慮した取り組み</t>
  </si>
  <si>
    <t>事業
識見</t>
  </si>
  <si>
    <t>経営
識見</t>
  </si>
  <si>
    <t>福祉
実情</t>
  </si>
  <si>
    <t>財務
管理</t>
  </si>
  <si>
    <t>理　　　　　事</t>
  </si>
  <si>
    <t>評　　　議　　　員</t>
  </si>
  <si>
    <t>（様式１１－３）</t>
  </si>
  <si>
    <r>
      <t>役員の選任理由</t>
    </r>
    <r>
      <rPr>
        <vertAlign val="superscript"/>
        <sz val="9"/>
        <rFont val="ＭＳ Ｐ明朝"/>
        <family val="1"/>
      </rPr>
      <t>※</t>
    </r>
    <r>
      <rPr>
        <sz val="9"/>
        <rFont val="ＭＳ Ｐ明朝"/>
        <family val="1"/>
      </rPr>
      <t>（該当に○）</t>
    </r>
  </si>
  <si>
    <t>役　　　　　　　　　員　　　　　　　　　　等</t>
  </si>
  <si>
    <t>【理事選任理由】
経営識見：社会福祉事業の経営に関する識見を有する者　　　　福祉実情：当該社会福祉法人が行う事業の区域における福祉に関する実情に通じている者
施設長等：当該社会福祉法人が設置している施設の管理者　　
【監事選任理由】
事業識見：社会福祉事業について識見を有する者　　　　　　　　 財務識見：財務管理について識見を有する者</t>
  </si>
  <si>
    <t>総事業費　　　　　　　　　　　　　　　　　　千円
（財源）補助金　　　　　　　　　　　　　　　千円
　　　　 借入金　　　　　　　　　　　　　　　千円
　　　　 法人自己資金　　　　 　　　　　　千円
　　　　 寄附金                     　　　　　   千円</t>
  </si>
  <si>
    <t>（標準様式1）</t>
  </si>
  <si>
    <t>従業者の勤務の体制及び勤務形態一覧表　</t>
  </si>
  <si>
    <t>サービス種別（</t>
  </si>
  <si>
    <t>認知症対応型共同生活介護</t>
  </si>
  <si>
    <t>）</t>
  </si>
  <si>
    <t>令和</t>
  </si>
  <si>
    <t>(</t>
  </si>
  <si>
    <t>)</t>
  </si>
  <si>
    <t>年</t>
  </si>
  <si>
    <t>月</t>
  </si>
  <si>
    <t>事業所名（</t>
  </si>
  <si>
    <t>○○○○</t>
  </si>
  <si>
    <t>(1)</t>
  </si>
  <si>
    <t>４週</t>
  </si>
  <si>
    <t>(2)</t>
  </si>
  <si>
    <t>予定</t>
  </si>
  <si>
    <t>(3) 事業所における常勤の従業者が勤務すべき時間数</t>
  </si>
  <si>
    <t>時間/週</t>
  </si>
  <si>
    <t>時間/月</t>
  </si>
  <si>
    <t>当月の日数</t>
  </si>
  <si>
    <t>日</t>
  </si>
  <si>
    <t>(4) 利用者数</t>
  </si>
  <si>
    <t>（前年度の平均値または推定数）</t>
  </si>
  <si>
    <t>人</t>
  </si>
  <si>
    <t>(5) 事業所の共同生活住居（ユニット）数</t>
  </si>
  <si>
    <t>(6) 日中／夜間及び深夜の時間帯の区分</t>
  </si>
  <si>
    <t>ユニット</t>
  </si>
  <si>
    <t>利用者の生活時間帯（日中）</t>
  </si>
  <si>
    <t>～</t>
  </si>
  <si>
    <t>ユニット目</t>
  </si>
  <si>
    <t>夜間及び深夜の時間帯</t>
  </si>
  <si>
    <t>No</t>
  </si>
  <si>
    <t>(7) 
職種</t>
  </si>
  <si>
    <t>(8)
勤務
形態</t>
  </si>
  <si>
    <t>(9) 資格</t>
  </si>
  <si>
    <t>(10) 氏　名</t>
  </si>
  <si>
    <t>日中／夜間及び深夜
の区分</t>
  </si>
  <si>
    <t>(11)</t>
  </si>
  <si>
    <t>（宿直   ･･･</t>
  </si>
  <si>
    <r>
      <t xml:space="preserve">(13)
</t>
    </r>
    <r>
      <rPr>
        <sz val="11"/>
        <rFont val="HGSｺﾞｼｯｸM"/>
        <family val="3"/>
      </rPr>
      <t>週平均
勤務時間数</t>
    </r>
  </si>
  <si>
    <t>(14) 兼務状況
（兼務先/兼務する職務の内容）等</t>
  </si>
  <si>
    <t>1週目</t>
  </si>
  <si>
    <t>2週目</t>
  </si>
  <si>
    <t>3週目</t>
  </si>
  <si>
    <t>4週目</t>
  </si>
  <si>
    <t>5週目</t>
  </si>
  <si>
    <t>シフト記号</t>
  </si>
  <si>
    <t>日中の勤務時間数</t>
  </si>
  <si>
    <t>夜間・深夜の勤務時間数</t>
  </si>
  <si>
    <r>
      <t>(15) 宿直①　（上記における該当者の</t>
    </r>
    <r>
      <rPr>
        <b/>
        <sz val="14"/>
        <color indexed="10"/>
        <rFont val="HGSｺﾞｼｯｸM"/>
        <family val="3"/>
      </rPr>
      <t>No</t>
    </r>
    <r>
      <rPr>
        <sz val="14"/>
        <rFont val="HGSｺﾞｼｯｸM"/>
        <family val="3"/>
      </rPr>
      <t>を記載）</t>
    </r>
  </si>
  <si>
    <r>
      <t>(15) 宿直②　（上記における該当者の</t>
    </r>
    <r>
      <rPr>
        <b/>
        <sz val="14"/>
        <color indexed="10"/>
        <rFont val="HGSｺﾞｼｯｸM"/>
        <family val="3"/>
      </rPr>
      <t>No</t>
    </r>
    <r>
      <rPr>
        <sz val="14"/>
        <rFont val="HGSｺﾞｼｯｸM"/>
        <family val="3"/>
      </rPr>
      <t>を記載）</t>
    </r>
  </si>
  <si>
    <t>(16) 日ごとの実利用者数</t>
  </si>
  <si>
    <t>(17) 介護従業者の日中の勤務時間の合計</t>
  </si>
  <si>
    <t>(18) 介護従業者の夜間・深夜の勤務時間の合計</t>
  </si>
  <si>
    <t>管理者</t>
  </si>
  <si>
    <t>A</t>
  </si>
  <si>
    <t>認知症対応型サービス事業管理者研修修了</t>
  </si>
  <si>
    <t>厚労　太郎</t>
  </si>
  <si>
    <t>c</t>
  </si>
  <si>
    <t>c</t>
  </si>
  <si>
    <t>計画作成担当者</t>
  </si>
  <si>
    <t>介護支援専門員</t>
  </si>
  <si>
    <t>○○　A男</t>
  </si>
  <si>
    <t>d</t>
  </si>
  <si>
    <t>d</t>
  </si>
  <si>
    <t>介護従業者</t>
  </si>
  <si>
    <t>看護師</t>
  </si>
  <si>
    <t>○○　B子</t>
  </si>
  <si>
    <t>i</t>
  </si>
  <si>
    <t>j</t>
  </si>
  <si>
    <t>a</t>
  </si>
  <si>
    <t>介護福祉士</t>
  </si>
  <si>
    <t>○○　C太</t>
  </si>
  <si>
    <t>i</t>
  </si>
  <si>
    <t>j</t>
  </si>
  <si>
    <t>a</t>
  </si>
  <si>
    <t>b</t>
  </si>
  <si>
    <t>○○　D美</t>
  </si>
  <si>
    <t>b</t>
  </si>
  <si>
    <t>ー</t>
  </si>
  <si>
    <t>○○　E夫</t>
  </si>
  <si>
    <t>○○　F子</t>
  </si>
  <si>
    <t>准看護師</t>
  </si>
  <si>
    <t>○○　G太</t>
  </si>
  <si>
    <t>○○　H美</t>
  </si>
  <si>
    <t>C</t>
  </si>
  <si>
    <t>○○　J太郎</t>
  </si>
  <si>
    <t>f</t>
  </si>
  <si>
    <t>○○　K子</t>
  </si>
  <si>
    <t>f</t>
  </si>
  <si>
    <t>○○　L太</t>
  </si>
  <si>
    <t>○○　M子</t>
  </si>
  <si>
    <t>e</t>
  </si>
  <si>
    <t>e</t>
  </si>
  <si>
    <t>○○　N男</t>
  </si>
  <si>
    <t>h</t>
  </si>
  <si>
    <t>h</t>
  </si>
  <si>
    <t>○○　P子</t>
  </si>
  <si>
    <t>g</t>
  </si>
  <si>
    <t>g</t>
  </si>
  <si>
    <t>○○　R次郎</t>
  </si>
  <si>
    <t>ag</t>
  </si>
  <si>
    <t>ag</t>
  </si>
  <si>
    <t>≪要 提出≫</t>
  </si>
  <si>
    <t>■シフト記号表（勤務時間帯）</t>
  </si>
  <si>
    <t>※24時間表記</t>
  </si>
  <si>
    <t>休憩時間1時間は「1:00」、休憩時間45分は「00:45」と入力してください。</t>
  </si>
  <si>
    <t>勤務時間</t>
  </si>
  <si>
    <t>日中の時間帯</t>
  </si>
  <si>
    <t>日中の勤務時間</t>
  </si>
  <si>
    <t>夜間及び深夜</t>
  </si>
  <si>
    <t>自由記載欄</t>
  </si>
  <si>
    <t>記号</t>
  </si>
  <si>
    <t>始業時刻</t>
  </si>
  <si>
    <t>終業時刻</t>
  </si>
  <si>
    <t>うち、休憩時間</t>
  </si>
  <si>
    <t>開始時刻</t>
  </si>
  <si>
    <t>終了時刻</t>
  </si>
  <si>
    <t>の勤務時間</t>
  </si>
  <si>
    <t>：</t>
  </si>
  <si>
    <t>（</t>
  </si>
  <si>
    <t>（夜勤）17:00～翌10:00勤務</t>
  </si>
  <si>
    <t>（夜勤）17:00～翌10:00勤務</t>
  </si>
  <si>
    <t>k</t>
  </si>
  <si>
    <t>l</t>
  </si>
  <si>
    <t>m</t>
  </si>
  <si>
    <t>n</t>
  </si>
  <si>
    <t>o</t>
  </si>
  <si>
    <t>p</t>
  </si>
  <si>
    <t>q</t>
  </si>
  <si>
    <t>r</t>
  </si>
  <si>
    <t>-</t>
  </si>
  <si>
    <t>s</t>
  </si>
  <si>
    <t>t</t>
  </si>
  <si>
    <t>u</t>
  </si>
  <si>
    <t>v</t>
  </si>
  <si>
    <t>w</t>
  </si>
  <si>
    <t>x</t>
  </si>
  <si>
    <t>y</t>
  </si>
  <si>
    <t>z</t>
  </si>
  <si>
    <t>aa</t>
  </si>
  <si>
    <t>ab</t>
  </si>
  <si>
    <t>ac</t>
  </si>
  <si>
    <t>ad</t>
  </si>
  <si>
    <t>ae</t>
  </si>
  <si>
    <t>af</t>
  </si>
  <si>
    <t>-</t>
  </si>
  <si>
    <t>1日に2回勤務する場合</t>
  </si>
  <si>
    <t>ah</t>
  </si>
  <si>
    <t>1日に2回勤務する場合</t>
  </si>
  <si>
    <t>ai</t>
  </si>
  <si>
    <t>・職種ごとの勤務時間を「○：○○～○：○○」と表記することが困難な場合は、No18～33を活用し、勤務時間数のみを入力してください。</t>
  </si>
  <si>
    <t>・No18～33以外は始業時刻・終業時刻・休憩時間等を入力すると勤務時間数が計算されますが、入力の補助を目的とするものですので、結果に誤りがないかご確認ください。</t>
  </si>
  <si>
    <t>・シフト記号が足りない場合は、適宜、行を追加してください。</t>
  </si>
  <si>
    <t>・シフト記号は、適宜、使いやすい記号に変更していただいて構いません。</t>
  </si>
  <si>
    <t>≪提出不要≫</t>
  </si>
  <si>
    <t>従業者の勤務の体制及び勤務形態一覧表　記入方法　（認知症対応型共同生活介護）</t>
  </si>
  <si>
    <t>・・・直接入力する必要がある箇所です。</t>
  </si>
  <si>
    <t>下記の記入方法に従って、入力してください。</t>
  </si>
  <si>
    <t>・・・プルダウンから選択して入力する必要がある箇所です。</t>
  </si>
  <si>
    <t>　なお、「従業者の勤務の体制及び勤務形態一覧表」に「シフト記号表（勤務時間帯）」も必ず添付して提出してください。</t>
  </si>
  <si>
    <t>　・最初に「年月欄」「サービス種別」「事業所名」を入力してください。</t>
  </si>
  <si>
    <t>　(1) 「４週」・「暦月」のいずれかを選択してください。</t>
  </si>
  <si>
    <t>　(2) 「予定」・「実績」・「予定・実績」のいずれかを選択してください。（「予定・実績」は予定と実績が同じだったことを示す場合に選択してください。）</t>
  </si>
  <si>
    <t>　(3) 事業所における常勤の従業者が勤務すべき時間数を入力してください。</t>
  </si>
  <si>
    <t>　(4) 利用者数を入力してください。利用者数は、前年度の平均値（前年度の入所者延数を当該前年度の日数で除して得た数。小数点第2位以下を切り上げ。</t>
  </si>
  <si>
    <t>　　  共用型認知症対応型通所介護を実施している場合は、同サービスの利用者を含む。）とします。</t>
  </si>
  <si>
    <t>　　  新規又は再開の場合は、推定数（共用型認知症対応型通所介護を実施している場合は、同サービスの利用者の推定数を含む。）を入力してください。</t>
  </si>
  <si>
    <t>　(5) 事業所の共同生活住居（ユニット）数を入力してください。複数の共同生活住居（ユニット）からなる事業所の場合は、本表は共同生活住居（ユニット）ごとに作成してください。</t>
  </si>
  <si>
    <t>　　この場合、どの共同生活住居についての記載であるのかをわかるようにしてください。（例　１ユニット目／２ユニット目）</t>
  </si>
  <si>
    <t>　(6) 事業所における日中、夜間及び深夜の時間帯の区分を入力してください。</t>
  </si>
  <si>
    <t>　(7) 従業者の職種について、下記のうち該当する職種をプルダウンより選択してください。</t>
  </si>
  <si>
    <t xml:space="preserve"> 　　 記入の順序は、職種ごとにまとめてください。</t>
  </si>
  <si>
    <t>職種名</t>
  </si>
  <si>
    <t>　(8) 従業者の勤務形態について、下記のうち該当する区分の記号をプルダウンより選択してください。</t>
  </si>
  <si>
    <t xml:space="preserve"> 　　 記入の順序は、各職種の中で勤務形態の区分ごとにまとめてください。</t>
  </si>
  <si>
    <t>区分</t>
  </si>
  <si>
    <t>A</t>
  </si>
  <si>
    <t>常勤で専従</t>
  </si>
  <si>
    <t>B</t>
  </si>
  <si>
    <t>常勤で兼務</t>
  </si>
  <si>
    <t>C</t>
  </si>
  <si>
    <t>非常勤で専従</t>
  </si>
  <si>
    <t>D</t>
  </si>
  <si>
    <t>非常勤で兼務</t>
  </si>
  <si>
    <t>（注）常勤・非常勤の区分について</t>
  </si>
  <si>
    <r>
      <t>　　　当該事業所における勤務時間が、当該事業所において定められている常勤の従業者が勤務すべき時間数に達していることをいいます。</t>
    </r>
    <r>
      <rPr>
        <u val="single"/>
        <sz val="12"/>
        <rFont val="HGSｺﾞｼｯｸE"/>
        <family val="3"/>
      </rPr>
      <t>雇用の形態は考慮しません</t>
    </r>
    <r>
      <rPr>
        <sz val="12"/>
        <rFont val="HGSｺﾞｼｯｸM"/>
        <family val="3"/>
      </rPr>
      <t>。</t>
    </r>
  </si>
  <si>
    <t>　　（例えば、常勤者は週に40時間勤務することとされた事業所であれば、非正規雇用であっても、週40時間勤務する従業者は常勤扱いとなります。）</t>
  </si>
  <si>
    <t>　(9) 従業者の保有する資格について、該当する資格名称をプルダウンより選択してください。</t>
  </si>
  <si>
    <t xml:space="preserve"> 　　 保有資格を全て記入するのではなく、人員基準上、求められる資格等を入力してください。</t>
  </si>
  <si>
    <t xml:space="preserve">       ※選択した資格及び研修に関して、必要に応じて、資格証又は研修修了証等の写しを添付資料として提出してください。</t>
  </si>
  <si>
    <t>　(10) 従業者の氏名を記入してください。</t>
  </si>
  <si>
    <t>　(11) 申請する事業に係る従業者（管理者を含む。）の1ヶ月分の勤務時間を入力してください。（別シートの「シフト記号表」を作成し、シフト記号を選択または入力してください。）</t>
  </si>
  <si>
    <t>　　  ※ 指定基準の確認に際しては、４週分の入力で差し支えありません。</t>
  </si>
  <si>
    <t>　(12) 従業者ごとに、合計勤務時間数が自動計算されますので、誤りがないか確認してください。</t>
  </si>
  <si>
    <t xml:space="preserve"> 　　 ※入力することができる勤務時間数は、当該事業所において常勤の従業者が勤務すべき勤務時間数を上限とします。</t>
  </si>
  <si>
    <t>　(13) 従業者ごとに、週平均の勤務時間数が自動計算されますので、誤りがないか確認してください。</t>
  </si>
  <si>
    <t>　(14) 申請する事業所以外の事業所・施設との兼務がある場合は、兼務先の事業所・施設の名称及び兼務する職務の内容について記入してください。</t>
  </si>
  <si>
    <t>　　　 同一事業所内の兼務についても兼務する職務の内容を記入してください。</t>
  </si>
  <si>
    <t>　　　 その他、特記事項欄としてもご活用ください。</t>
  </si>
  <si>
    <t>　(15) 宿直の従業者の「No（ナンバー）」（本一覧表におけるNo）を記載してください。入力すると従業者の該当の日付のセルが</t>
  </si>
  <si>
    <t>に色づけされます。</t>
  </si>
  <si>
    <t>　(16) 通いサービスの利用者数を入力してください。</t>
  </si>
  <si>
    <t>　(17) 宿泊サービスの利用者数を入力してください。</t>
  </si>
  <si>
    <t>　(18) 介護従業者の日中の勤務時間の合計が自動計算されますので、誤りがないか確認してください。</t>
  </si>
  <si>
    <t>　(19) 介護従業者の夜間・深夜の勤務時間の合計が自動計算されますので、誤りがないか確認してください。</t>
  </si>
  <si>
    <t>従業者の勤務の体制及び勤務形態一覧表　</t>
  </si>
  <si>
    <t>計画作成担当者</t>
  </si>
  <si>
    <t>代表者</t>
  </si>
  <si>
    <t>管理者</t>
  </si>
  <si>
    <t>Aユニット　介護職員</t>
  </si>
  <si>
    <t>Bユニット　介護職員</t>
  </si>
  <si>
    <t>看護職員</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</si>
</sst>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a)&quot;"/>
    <numFmt numFmtId="178" formatCode="#&quot;(b)&quot;"/>
    <numFmt numFmtId="179" formatCode="&quot;Yes&quot;;&quot;Yes&quot;;&quot;No&quot;"/>
    <numFmt numFmtId="180" formatCode="&quot;True&quot;;&quot;True&quot;;&quot;False&quot;"/>
    <numFmt numFmtId="181" formatCode="&quot;On&quot;;&quot;On&quot;;&quot;Off&quot;"/>
    <numFmt numFmtId="182" formatCode="[$€-2]\ #,##0.00_);[Red]\([$€-2]\ #,##0.00\)"/>
    <numFmt numFmtId="183" formatCode="#,##0.0_ "/>
    <numFmt numFmtId="184" formatCode="#,##0_);\(#,##0\)"/>
    <numFmt numFmtId="185" formatCode="#,##0;&quot;△ &quot;#,##0"/>
    <numFmt numFmtId="186" formatCode="#,##0_ "/>
    <numFmt numFmtId="187" formatCode="0.0"/>
    <numFmt numFmtId="188" formatCode="#,##0.0#"/>
    <numFmt numFmtId="189" formatCode="h:mm;@"/>
  </numFmts>
  <fonts count="100">
    <font>
      <sz val="11"/>
      <name val="ＭＳ Ｐゴシック"/>
      <family val="3"/>
    </font>
    <font>
      <sz val="6"/>
      <name val="ＭＳ Ｐゴシック"/>
      <family val="3"/>
    </font>
    <font>
      <b/>
      <sz val="14"/>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9"/>
      <name val="ＭＳ 明朝"/>
      <family val="1"/>
    </font>
    <font>
      <sz val="10"/>
      <name val="ＭＳ Ｐゴシック"/>
      <family val="3"/>
    </font>
    <font>
      <sz val="18"/>
      <name val="ＭＳ Ｐゴシック"/>
      <family val="3"/>
    </font>
    <font>
      <u val="single"/>
      <sz val="10"/>
      <name val="ＭＳ Ｐゴシック"/>
      <family val="3"/>
    </font>
    <font>
      <sz val="9"/>
      <name val="ＭＳ Ｐゴシック"/>
      <family val="3"/>
    </font>
    <font>
      <sz val="8"/>
      <name val="ＭＳ Ｐゴシック"/>
      <family val="3"/>
    </font>
    <font>
      <b/>
      <sz val="11"/>
      <name val="ＭＳ Ｐゴシック"/>
      <family val="3"/>
    </font>
    <font>
      <sz val="12"/>
      <name val="ＭＳ Ｐ明朝"/>
      <family val="1"/>
    </font>
    <font>
      <sz val="11"/>
      <name val="ＭＳ Ｐ明朝"/>
      <family val="1"/>
    </font>
    <font>
      <sz val="9"/>
      <name val="ＭＳ Ｐ明朝"/>
      <family val="1"/>
    </font>
    <font>
      <b/>
      <sz val="16"/>
      <name val="ＭＳ 明朝"/>
      <family val="1"/>
    </font>
    <font>
      <sz val="10"/>
      <name val="Times New Roman"/>
      <family val="1"/>
    </font>
    <font>
      <sz val="10.5"/>
      <name val="ＭＳ 明朝"/>
      <family val="1"/>
    </font>
    <font>
      <b/>
      <sz val="16"/>
      <name val="ＭＳ ゴシック"/>
      <family val="3"/>
    </font>
    <font>
      <sz val="10.5"/>
      <name val="ＭＳ Ｐゴシック"/>
      <family val="3"/>
    </font>
    <font>
      <sz val="11"/>
      <color indexed="40"/>
      <name val="ＭＳ Ｐゴシック"/>
      <family val="3"/>
    </font>
    <font>
      <b/>
      <sz val="11"/>
      <color indexed="10"/>
      <name val="ＭＳ Ｐゴシック"/>
      <family val="3"/>
    </font>
    <font>
      <sz val="14"/>
      <name val="ＭＳ Ｐゴシック"/>
      <family val="3"/>
    </font>
    <font>
      <sz val="6"/>
      <name val="ＭＳ Ｐ明朝"/>
      <family val="1"/>
    </font>
    <font>
      <sz val="13"/>
      <name val="ＭＳ Ｐゴシック"/>
      <family val="3"/>
    </font>
    <font>
      <b/>
      <sz val="22"/>
      <name val="ＭＳ Ｐ明朝"/>
      <family val="1"/>
    </font>
    <font>
      <sz val="12"/>
      <color indexed="8"/>
      <name val="ＭＳ Ｐ明朝"/>
      <family val="1"/>
    </font>
    <font>
      <sz val="14"/>
      <name val="ＭＳ Ｐ明朝"/>
      <family val="1"/>
    </font>
    <font>
      <sz val="12"/>
      <name val="ＭＳ 明朝"/>
      <family val="1"/>
    </font>
    <font>
      <b/>
      <sz val="12"/>
      <name val="ＭＳ Ｐゴシック"/>
      <family val="3"/>
    </font>
    <font>
      <sz val="12"/>
      <name val="ＭＳ Ｐゴシック"/>
      <family val="3"/>
    </font>
    <font>
      <sz val="8"/>
      <name val="ＭＳ Ｐ明朝"/>
      <family val="1"/>
    </font>
    <font>
      <sz val="10"/>
      <name val="ＭＳ 明朝"/>
      <family val="1"/>
    </font>
    <font>
      <vertAlign val="superscript"/>
      <sz val="9"/>
      <name val="ＭＳ Ｐ明朝"/>
      <family val="1"/>
    </font>
    <font>
      <sz val="16"/>
      <name val="HGSｺﾞｼｯｸM"/>
      <family val="3"/>
    </font>
    <font>
      <b/>
      <sz val="16"/>
      <name val="HGSｺﾞｼｯｸM"/>
      <family val="3"/>
    </font>
    <font>
      <sz val="14"/>
      <name val="HGSｺﾞｼｯｸM"/>
      <family val="3"/>
    </font>
    <font>
      <sz val="12"/>
      <name val="HGSｺﾞｼｯｸM"/>
      <family val="3"/>
    </font>
    <font>
      <sz val="11"/>
      <name val="HGSｺﾞｼｯｸM"/>
      <family val="3"/>
    </font>
    <font>
      <b/>
      <sz val="16"/>
      <name val="ＭＳ Ｐゴシック"/>
      <family val="3"/>
    </font>
    <font>
      <sz val="10"/>
      <name val="HGSｺﾞｼｯｸM"/>
      <family val="3"/>
    </font>
    <font>
      <b/>
      <sz val="14"/>
      <color indexed="10"/>
      <name val="HGSｺﾞｼｯｸM"/>
      <family val="3"/>
    </font>
    <font>
      <b/>
      <sz val="14"/>
      <name val="HGSｺﾞｼｯｸM"/>
      <family val="3"/>
    </font>
    <font>
      <sz val="12"/>
      <name val="HGSｺﾞｼｯｸE"/>
      <family val="3"/>
    </font>
    <font>
      <u val="single"/>
      <sz val="12"/>
      <name val="HGSｺﾞｼｯｸE"/>
      <family val="3"/>
    </font>
    <font>
      <b/>
      <sz val="12"/>
      <name val="HGSｺﾞｼｯｸM"/>
      <family val="3"/>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color indexed="10"/>
      <name val="ＭＳ Ｐゴシック"/>
      <family val="3"/>
    </font>
    <font>
      <sz val="8"/>
      <color indexed="40"/>
      <name val="ＭＳ Ｐゴシック"/>
      <family val="3"/>
    </font>
    <font>
      <sz val="16"/>
      <color indexed="8"/>
      <name val="ＭＳ Ｐゴシック"/>
      <family val="3"/>
    </font>
    <font>
      <b/>
      <sz val="16"/>
      <color indexed="10"/>
      <name val="ＭＳ Ｐゴシック"/>
      <family val="3"/>
    </font>
    <font>
      <sz val="16"/>
      <color indexed="10"/>
      <name val="ＭＳ Ｐゴシック"/>
      <family val="3"/>
    </font>
    <font>
      <sz val="14"/>
      <color indexed="8"/>
      <name val="ＭＳ Ｐゴシック"/>
      <family val="3"/>
    </font>
    <font>
      <sz val="16"/>
      <name val="ＭＳ Ｐゴシック"/>
      <family val="3"/>
    </font>
    <font>
      <b/>
      <sz val="12"/>
      <color indexed="10"/>
      <name val="HGS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b/>
      <sz val="8"/>
      <color rgb="FFFF0000"/>
      <name val="ＭＳ Ｐゴシック"/>
      <family val="3"/>
    </font>
    <font>
      <sz val="8"/>
      <color rgb="FF00B0F0"/>
      <name val="ＭＳ Ｐゴシック"/>
      <family val="3"/>
    </font>
    <font>
      <sz val="16"/>
      <color theme="1"/>
      <name val="Calibri"/>
      <family val="3"/>
    </font>
    <font>
      <b/>
      <sz val="16"/>
      <color rgb="FFFF0000"/>
      <name val="Calibri"/>
      <family val="3"/>
    </font>
    <font>
      <sz val="16"/>
      <color rgb="FFFF0000"/>
      <name val="Calibri"/>
      <family val="3"/>
    </font>
    <font>
      <sz val="14"/>
      <color theme="1"/>
      <name val="Calibri"/>
      <family val="3"/>
    </font>
    <font>
      <sz val="16"/>
      <name val="Calibri"/>
      <family val="3"/>
    </font>
    <font>
      <b/>
      <sz val="12"/>
      <color rgb="FFFF0000"/>
      <name val="HGSｺﾞｼｯｸM"/>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0" tint="-0.24997000396251678"/>
        <bgColor indexed="64"/>
      </patternFill>
    </fill>
    <fill>
      <patternFill patternType="solid">
        <fgColor indexed="41"/>
        <bgColor indexed="64"/>
      </patternFill>
    </fill>
    <fill>
      <patternFill patternType="solid">
        <fgColor theme="0"/>
        <bgColor indexed="64"/>
      </patternFill>
    </fill>
    <fill>
      <patternFill patternType="solid">
        <fgColor rgb="FFFFCCFF"/>
        <bgColor indexed="64"/>
      </patternFill>
    </fill>
    <fill>
      <patternFill patternType="solid">
        <fgColor rgb="FFCCFFCC"/>
        <bgColor indexed="64"/>
      </patternFill>
    </fill>
  </fills>
  <borders count="2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diagonalDown="1">
      <left style="medium"/>
      <right>
        <color indexed="63"/>
      </right>
      <top style="medium"/>
      <bottom style="medium"/>
      <diagonal style="thin"/>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medium"/>
      <top style="medium"/>
      <bottom style="thin"/>
    </border>
    <border>
      <left style="thin"/>
      <right style="medium"/>
      <top style="thin"/>
      <bottom>
        <color indexed="63"/>
      </bottom>
    </border>
    <border diagonalDown="1">
      <left style="medium"/>
      <right>
        <color indexed="63"/>
      </right>
      <top>
        <color indexed="63"/>
      </top>
      <bottom style="medium"/>
      <diagonal style="thin"/>
    </border>
    <border>
      <left style="thin"/>
      <right style="medium"/>
      <top style="medium"/>
      <bottom>
        <color indexed="63"/>
      </bottom>
    </border>
    <border>
      <left style="thin"/>
      <right style="thin"/>
      <top style="thin"/>
      <bottom style="thin"/>
    </border>
    <border>
      <left style="thin"/>
      <right style="medium"/>
      <top style="thin"/>
      <bottom style="hair"/>
    </border>
    <border>
      <left style="thin"/>
      <right style="medium"/>
      <top style="hair"/>
      <bottom style="hair"/>
    </border>
    <border>
      <left style="thin"/>
      <right style="medium"/>
      <top style="hair"/>
      <bottom style="thin"/>
    </border>
    <border>
      <left style="thin"/>
      <right style="medium"/>
      <top style="thin"/>
      <bottom style="medium"/>
    </border>
    <border>
      <left style="medium"/>
      <right style="medium"/>
      <top>
        <color indexed="63"/>
      </top>
      <bottom>
        <color indexed="63"/>
      </bottom>
    </border>
    <border>
      <left style="thin"/>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medium"/>
      <right>
        <color indexed="63"/>
      </right>
      <top style="medium"/>
      <bottom style="medium"/>
    </border>
    <border>
      <left style="medium"/>
      <right style="thin"/>
      <top style="thin"/>
      <bottom style="medium"/>
    </border>
    <border>
      <left style="medium"/>
      <right style="thin"/>
      <top>
        <color indexed="63"/>
      </top>
      <bottom>
        <color indexed="63"/>
      </bottom>
    </border>
    <border>
      <left style="thin"/>
      <right style="medium"/>
      <top>
        <color indexed="63"/>
      </top>
      <bottom style="medium"/>
    </border>
    <border diagonalDown="1">
      <left style="thin"/>
      <right style="thin"/>
      <top style="thin"/>
      <bottom style="thin"/>
      <diagonal style="thin"/>
    </border>
    <border>
      <left style="thin"/>
      <right style="dotted"/>
      <top style="thin"/>
      <bottom style="dotted"/>
    </border>
    <border>
      <left style="thin"/>
      <right style="dotted"/>
      <top style="dotted"/>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color indexed="63"/>
      </right>
      <top style="dashed"/>
      <bottom style="thin"/>
    </border>
    <border>
      <left>
        <color indexed="63"/>
      </left>
      <right style="thin"/>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style="thin"/>
      <bottom>
        <color indexed="63"/>
      </bottom>
    </border>
    <border>
      <left>
        <color indexed="63"/>
      </left>
      <right style="thin"/>
      <top style="dashed"/>
      <bottom style="thin"/>
    </border>
    <border>
      <left>
        <color indexed="63"/>
      </left>
      <right style="medium"/>
      <top style="dashed"/>
      <bottom style="thin"/>
    </border>
    <border>
      <left>
        <color indexed="63"/>
      </left>
      <right style="medium"/>
      <top>
        <color indexed="63"/>
      </top>
      <bottom>
        <color indexed="63"/>
      </bottom>
    </border>
    <border>
      <left style="medium"/>
      <right>
        <color indexed="63"/>
      </right>
      <top style="thin"/>
      <bottom>
        <color indexed="63"/>
      </bottom>
    </border>
    <border>
      <left style="medium"/>
      <right>
        <color indexed="63"/>
      </right>
      <top style="dashed"/>
      <bottom>
        <color indexed="63"/>
      </bottom>
    </border>
    <border>
      <left style="medium"/>
      <right>
        <color indexed="63"/>
      </right>
      <top style="dashed"/>
      <bottom style="thin"/>
    </border>
    <border>
      <left>
        <color indexed="63"/>
      </left>
      <right>
        <color indexed="63"/>
      </right>
      <top style="thin"/>
      <bottom style="dashed"/>
    </border>
    <border>
      <left>
        <color indexed="63"/>
      </left>
      <right style="thin"/>
      <top>
        <color indexed="63"/>
      </top>
      <bottom style="dashed"/>
    </border>
    <border>
      <left>
        <color indexed="63"/>
      </left>
      <right>
        <color indexed="63"/>
      </right>
      <top>
        <color indexed="63"/>
      </top>
      <bottom style="dashed"/>
    </border>
    <border>
      <left>
        <color indexed="63"/>
      </left>
      <right style="medium"/>
      <top>
        <color indexed="63"/>
      </top>
      <bottom style="dashed"/>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thin"/>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double"/>
    </border>
    <border>
      <left style="thin"/>
      <right style="medium"/>
      <top style="thin"/>
      <bottom style="double"/>
    </border>
    <border>
      <left style="thin"/>
      <right style="thin"/>
      <top style="double"/>
      <bottom style="thin"/>
    </border>
    <border>
      <left style="thin"/>
      <right style="medium"/>
      <top style="double"/>
      <bottom style="thin"/>
    </border>
    <border>
      <left style="thin"/>
      <right style="thin"/>
      <top style="double"/>
      <bottom style="double"/>
    </border>
    <border>
      <left style="thin"/>
      <right style="medium"/>
      <top style="double"/>
      <bottom style="double"/>
    </border>
    <border>
      <left style="thin"/>
      <right style="thin"/>
      <top>
        <color indexed="63"/>
      </top>
      <bottom style="medium"/>
    </border>
    <border>
      <left style="thin"/>
      <right style="thin"/>
      <top style="double"/>
      <bottom style="medium"/>
    </border>
    <border>
      <left style="thin"/>
      <right style="medium"/>
      <top style="double"/>
      <bottom style="medium"/>
    </border>
    <border>
      <left style="medium"/>
      <right>
        <color indexed="63"/>
      </right>
      <top style="medium"/>
      <bottom style="thin"/>
    </border>
    <border>
      <left>
        <color indexed="63"/>
      </left>
      <right>
        <color indexed="63"/>
      </right>
      <top style="medium"/>
      <bottom style="thin"/>
    </border>
    <border>
      <left/>
      <right style="double"/>
      <top style="medium"/>
      <bottom style="thin"/>
    </border>
    <border>
      <left style="thin"/>
      <right style="thin"/>
      <top style="thin"/>
      <bottom style="medium"/>
    </border>
    <border>
      <left style="medium"/>
      <right style="medium"/>
      <top style="medium"/>
      <bottom>
        <color indexed="63"/>
      </bottom>
    </border>
    <border>
      <left style="thin"/>
      <right>
        <color indexed="63"/>
      </right>
      <top style="medium"/>
      <bottom>
        <color indexed="63"/>
      </bottom>
    </border>
    <border>
      <left style="medium"/>
      <right style="thin"/>
      <top style="medium"/>
      <bottom>
        <color indexed="63"/>
      </bottom>
    </border>
    <border>
      <left style="thin"/>
      <right/>
      <top style="dotted"/>
      <bottom style="dotted"/>
    </border>
    <border>
      <left/>
      <right/>
      <top style="dotted"/>
      <bottom style="dotted"/>
    </border>
    <border>
      <left/>
      <right style="medium"/>
      <top style="dotted"/>
      <bottom style="dotted"/>
    </border>
    <border>
      <left style="medium"/>
      <right style="thin"/>
      <top style="dotted"/>
      <bottom style="dotted"/>
    </border>
    <border>
      <left style="thin"/>
      <right style="thin"/>
      <top style="dotted"/>
      <bottom style="dotted"/>
    </border>
    <border>
      <left style="thin"/>
      <right style="medium"/>
      <top style="dotted"/>
      <bottom style="dotted"/>
    </border>
    <border>
      <left style="medium"/>
      <right style="medium"/>
      <top/>
      <bottom style="thin"/>
    </border>
    <border>
      <left style="thin"/>
      <right/>
      <top/>
      <bottom style="dashDot"/>
    </border>
    <border>
      <left/>
      <right/>
      <top/>
      <bottom style="dashDot"/>
    </border>
    <border>
      <left/>
      <right style="medium"/>
      <top/>
      <bottom style="dashDot"/>
    </border>
    <border>
      <left style="medium"/>
      <right style="thin"/>
      <top style="dotted"/>
      <bottom style="thin"/>
    </border>
    <border>
      <left style="thin"/>
      <right style="thin"/>
      <top style="dotted"/>
      <bottom style="thin"/>
    </border>
    <border>
      <left style="thin"/>
      <right style="medium"/>
      <top style="dotted"/>
      <bottom style="thin"/>
    </border>
    <border>
      <left style="medium"/>
      <right style="medium"/>
      <top style="thin"/>
      <bottom/>
    </border>
    <border>
      <left style="medium"/>
      <right style="thin"/>
      <top style="thin"/>
      <bottom style="dotted"/>
    </border>
    <border>
      <left style="thin"/>
      <right style="thin"/>
      <top style="thin"/>
      <bottom style="dotted"/>
    </border>
    <border>
      <left style="thin"/>
      <right style="medium"/>
      <top style="thin"/>
      <bottom style="dotted"/>
    </border>
    <border>
      <left>
        <color indexed="63"/>
      </left>
      <right style="medium"/>
      <top>
        <color indexed="63"/>
      </top>
      <bottom style="thin"/>
    </border>
    <border>
      <left style="thin"/>
      <right>
        <color indexed="63"/>
      </right>
      <top style="dotted"/>
      <bottom style="thin"/>
    </border>
    <border>
      <left>
        <color indexed="63"/>
      </left>
      <right>
        <color indexed="63"/>
      </right>
      <top style="dotted"/>
      <bottom style="thin"/>
    </border>
    <border>
      <left/>
      <right style="medium"/>
      <top style="dotted"/>
      <bottom style="thin"/>
    </border>
    <border>
      <left style="thin"/>
      <right/>
      <top style="thin"/>
      <bottom style="dotted"/>
    </border>
    <border>
      <left>
        <color indexed="63"/>
      </left>
      <right>
        <color indexed="63"/>
      </right>
      <top style="thin"/>
      <bottom style="dotted"/>
    </border>
    <border>
      <left/>
      <right style="medium"/>
      <top style="thin"/>
      <bottom style="dotted"/>
    </border>
    <border>
      <left style="thin"/>
      <right>
        <color indexed="63"/>
      </right>
      <top>
        <color indexed="63"/>
      </top>
      <bottom style="medium"/>
    </border>
    <border>
      <left/>
      <right style="thin"/>
      <top style="medium"/>
      <bottom style="dotted"/>
    </border>
    <border>
      <left style="thin"/>
      <right style="thin"/>
      <top style="medium"/>
      <bottom style="dotted"/>
    </border>
    <border>
      <left style="thin"/>
      <right style="medium"/>
      <top style="medium"/>
      <bottom style="dotted"/>
    </border>
    <border>
      <left style="medium"/>
      <right style="thin"/>
      <top style="medium"/>
      <bottom style="dotted"/>
    </border>
    <border>
      <left style="thin"/>
      <right style="double"/>
      <top style="medium"/>
      <bottom style="dotted"/>
    </border>
    <border>
      <left>
        <color indexed="63"/>
      </left>
      <right style="thin"/>
      <top style="dotted"/>
      <bottom style="thin"/>
    </border>
    <border>
      <left style="thin"/>
      <right style="double"/>
      <top style="dotted"/>
      <bottom style="thin"/>
    </border>
    <border>
      <left/>
      <right style="thin"/>
      <top style="dotted"/>
      <bottom style="medium"/>
    </border>
    <border>
      <left style="thin"/>
      <right style="thin"/>
      <top style="dotted"/>
      <bottom style="medium"/>
    </border>
    <border>
      <left style="thin"/>
      <right style="medium"/>
      <top style="dotted"/>
      <bottom style="medium"/>
    </border>
    <border>
      <left style="medium"/>
      <right style="thin"/>
      <top style="dotted"/>
      <bottom style="medium"/>
    </border>
    <border>
      <left style="thin"/>
      <right style="double"/>
      <top style="dotted"/>
      <bottom style="medium"/>
    </border>
    <border>
      <left>
        <color indexed="63"/>
      </left>
      <right style="thin"/>
      <top style="thin"/>
      <bottom style="dotted"/>
    </border>
    <border>
      <left style="dotted"/>
      <right>
        <color indexed="63"/>
      </right>
      <top style="dotted"/>
      <bottom style="thin"/>
    </border>
    <border>
      <left style="dotted"/>
      <right>
        <color indexed="63"/>
      </right>
      <top style="thin"/>
      <bottom style="dotted"/>
    </border>
    <border>
      <left style="thin"/>
      <right>
        <color indexed="63"/>
      </right>
      <top style="thin"/>
      <bottom style="thin"/>
    </border>
    <border>
      <left style="medium"/>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style="double"/>
    </border>
    <border>
      <left>
        <color indexed="63"/>
      </left>
      <right style="thin"/>
      <top style="thin"/>
      <bottom style="double"/>
    </border>
    <border>
      <left style="thin"/>
      <right>
        <color indexed="63"/>
      </right>
      <top style="double"/>
      <bottom style="thin"/>
    </border>
    <border>
      <left style="medium"/>
      <right>
        <color indexed="63"/>
      </right>
      <top>
        <color indexed="63"/>
      </top>
      <bottom>
        <color indexed="63"/>
      </bottom>
    </border>
    <border>
      <left style="medium"/>
      <right>
        <color indexed="63"/>
      </right>
      <top>
        <color indexed="63"/>
      </top>
      <bottom style="double"/>
    </border>
    <border>
      <left style="thin"/>
      <right>
        <color indexed="63"/>
      </right>
      <top style="double"/>
      <bottom style="double"/>
    </border>
    <border>
      <left style="medium"/>
      <right>
        <color indexed="63"/>
      </right>
      <top>
        <color indexed="63"/>
      </top>
      <bottom style="thin"/>
    </border>
    <border>
      <left style="medium"/>
      <right style="medium"/>
      <top style="medium"/>
      <bottom style="medium"/>
    </border>
    <border>
      <left style="medium"/>
      <right>
        <color indexed="63"/>
      </right>
      <top style="medium"/>
      <bottom>
        <color indexed="63"/>
      </bottom>
    </border>
    <border>
      <left style="thin"/>
      <right>
        <color indexed="63"/>
      </right>
      <top style="medium"/>
      <bottom style="thin"/>
    </border>
    <border>
      <left>
        <color indexed="63"/>
      </left>
      <right style="thin"/>
      <top style="medium"/>
      <bottom style="thin"/>
    </border>
    <border>
      <left style="thin"/>
      <right style="thin"/>
      <top style="medium"/>
      <bottom style="thin"/>
    </border>
    <border>
      <left style="medium"/>
      <right>
        <color indexed="63"/>
      </right>
      <top style="thin"/>
      <bottom style="thin"/>
    </border>
    <border>
      <left style="medium"/>
      <right>
        <color indexed="63"/>
      </right>
      <top style="double"/>
      <bottom style="medium"/>
    </border>
    <border>
      <left>
        <color indexed="63"/>
      </left>
      <right style="thin"/>
      <top style="double"/>
      <bottom style="medium"/>
    </border>
    <border>
      <left style="medium"/>
      <right>
        <color indexed="63"/>
      </right>
      <top style="thin"/>
      <bottom style="medium"/>
    </border>
    <border>
      <left>
        <color indexed="63"/>
      </left>
      <right style="thin"/>
      <top style="medium"/>
      <bottom style="medium"/>
    </border>
    <border>
      <left style="thin"/>
      <right>
        <color indexed="63"/>
      </right>
      <top style="medium"/>
      <bottom style="medium"/>
    </border>
    <border>
      <left style="medium"/>
      <right style="thin"/>
      <top>
        <color indexed="63"/>
      </top>
      <bottom style="medium"/>
    </border>
    <border>
      <left style="medium"/>
      <right style="thin"/>
      <top style="hair"/>
      <bottom style="thin"/>
    </border>
    <border>
      <left style="thin"/>
      <right style="thin"/>
      <top style="hair"/>
      <bottom style="thin"/>
    </border>
    <border>
      <left style="medium"/>
      <right style="thin"/>
      <top style="hair"/>
      <bottom style="hair"/>
    </border>
    <border>
      <left style="thin"/>
      <right style="thin"/>
      <top style="hair"/>
      <bottom style="hair"/>
    </border>
    <border>
      <left style="medium"/>
      <right style="thin"/>
      <top style="thin"/>
      <bottom style="hair"/>
    </border>
    <border>
      <left style="thin"/>
      <right style="thin"/>
      <top style="thin"/>
      <bottom style="hair"/>
    </border>
    <border>
      <left style="thin"/>
      <right style="thin"/>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double"/>
      <right>
        <color indexed="63"/>
      </right>
      <top style="medium"/>
      <bottom>
        <color indexed="63"/>
      </bottom>
    </border>
    <border>
      <left style="double"/>
      <right/>
      <top/>
      <bottom/>
    </border>
    <border>
      <left style="double"/>
      <right/>
      <top/>
      <bottom style="medium"/>
    </border>
    <border diagonalUp="1">
      <left style="double"/>
      <right/>
      <top style="medium"/>
      <bottom style="dotted"/>
      <diagonal style="hair"/>
    </border>
    <border diagonalUp="1">
      <left/>
      <right style="medium"/>
      <top style="medium"/>
      <bottom style="dotted"/>
      <diagonal style="hair"/>
    </border>
    <border diagonalUp="1">
      <left style="medium"/>
      <right/>
      <top style="medium"/>
      <bottom style="dotted"/>
      <diagonal style="hair"/>
    </border>
    <border>
      <left style="double"/>
      <right/>
      <top style="dotted"/>
      <bottom style="dotted"/>
    </border>
    <border>
      <left style="medium"/>
      <right/>
      <top style="dotted"/>
      <bottom style="dotted"/>
    </border>
    <border>
      <left style="double"/>
      <right/>
      <top style="dotted"/>
      <bottom style="thin"/>
    </border>
    <border>
      <left style="medium"/>
      <right/>
      <top style="dotted"/>
      <bottom style="thin"/>
    </border>
    <border diagonalUp="1">
      <left style="double"/>
      <right/>
      <top style="thin"/>
      <bottom style="dotted"/>
      <diagonal style="hair"/>
    </border>
    <border diagonalUp="1">
      <left/>
      <right style="medium"/>
      <top style="thin"/>
      <bottom style="dotted"/>
      <diagonal style="hair"/>
    </border>
    <border diagonalUp="1">
      <left style="medium"/>
      <right/>
      <top style="thin"/>
      <bottom style="dotted"/>
      <diagonal style="hair"/>
    </border>
    <border diagonalUp="1">
      <left style="double"/>
      <right/>
      <top style="medium"/>
      <bottom/>
      <diagonal style="hair"/>
    </border>
    <border diagonalUp="1">
      <left/>
      <right/>
      <top style="medium"/>
      <bottom/>
      <diagonal style="hair"/>
    </border>
    <border diagonalUp="1">
      <left style="double"/>
      <right/>
      <top/>
      <bottom/>
      <diagonal style="hair"/>
    </border>
    <border diagonalUp="1">
      <left/>
      <right/>
      <top/>
      <bottom/>
      <diagonal style="hair"/>
    </border>
    <border diagonalUp="1">
      <left style="double"/>
      <right/>
      <top/>
      <bottom style="thin"/>
      <diagonal style="hair"/>
    </border>
    <border diagonalUp="1">
      <left/>
      <right/>
      <top/>
      <bottom style="thin"/>
      <diagonal style="hair"/>
    </border>
    <border diagonalUp="1">
      <left style="medium"/>
      <right/>
      <top style="medium"/>
      <bottom/>
      <diagonal style="hair"/>
    </border>
    <border diagonalUp="1">
      <left/>
      <right style="medium"/>
      <top style="medium"/>
      <bottom/>
      <diagonal style="hair"/>
    </border>
    <border diagonalUp="1">
      <left style="medium"/>
      <right/>
      <top/>
      <bottom/>
      <diagonal style="hair"/>
    </border>
    <border diagonalUp="1">
      <left/>
      <right style="medium"/>
      <top/>
      <bottom/>
      <diagonal style="hair"/>
    </border>
    <border diagonalUp="1">
      <left style="medium"/>
      <right/>
      <top/>
      <bottom style="medium"/>
      <diagonal style="hair"/>
    </border>
    <border diagonalUp="1">
      <left/>
      <right/>
      <top/>
      <bottom style="medium"/>
      <diagonal style="hair"/>
    </border>
    <border diagonalUp="1">
      <left/>
      <right style="medium"/>
      <top/>
      <bottom style="medium"/>
      <diagonal style="hair"/>
    </border>
    <border>
      <left style="double"/>
      <right/>
      <top style="thin"/>
      <bottom style="thin"/>
    </border>
    <border>
      <left style="thin"/>
      <right>
        <color indexed="63"/>
      </right>
      <top style="thin"/>
      <bottom style="medium"/>
    </border>
    <border>
      <left style="thin"/>
      <right>
        <color indexed="63"/>
      </right>
      <top style="thin"/>
      <bottom style="dashed"/>
    </border>
    <border>
      <left>
        <color indexed="63"/>
      </left>
      <right style="medium"/>
      <top style="thin"/>
      <bottom style="dashed"/>
    </border>
    <border>
      <left style="thin"/>
      <right>
        <color indexed="63"/>
      </right>
      <top style="dashed"/>
      <bottom style="thin"/>
    </border>
    <border>
      <left style="thin"/>
      <right>
        <color indexed="63"/>
      </right>
      <top style="dashed"/>
      <bottom>
        <color indexed="63"/>
      </bottom>
    </border>
    <border>
      <left>
        <color indexed="63"/>
      </left>
      <right style="medium"/>
      <top style="medium"/>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thin"/>
      <right>
        <color indexed="63"/>
      </right>
      <top style="thin"/>
      <bottom style="thin"/>
      <diagonal style="thin"/>
    </border>
    <border diagonalDown="1">
      <left>
        <color indexed="63"/>
      </left>
      <right style="thin"/>
      <top style="thin"/>
      <bottom style="thin"/>
      <diagonal style="thin"/>
    </border>
    <border diagonalDown="1">
      <left style="thin"/>
      <right style="thin"/>
      <top style="thin"/>
      <bottom>
        <color indexed="63"/>
      </bottom>
      <diagonal style="thin"/>
    </border>
    <border diagonalDown="1">
      <left style="thin"/>
      <right style="thin"/>
      <top>
        <color indexed="63"/>
      </top>
      <bottom style="thin"/>
      <diagonal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78" fillId="0" borderId="3" applyNumberFormat="0" applyFill="0" applyAlignment="0" applyProtection="0"/>
    <xf numFmtId="0" fontId="79" fillId="29" borderId="0" applyNumberFormat="0" applyBorder="0" applyAlignment="0" applyProtection="0"/>
    <xf numFmtId="0" fontId="80" fillId="30" borderId="4" applyNumberFormat="0" applyAlignment="0" applyProtection="0"/>
    <xf numFmtId="0" fontId="8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30" borderId="9" applyNumberFormat="0" applyAlignment="0" applyProtection="0"/>
    <xf numFmtId="0" fontId="8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8" fillId="31" borderId="4" applyNumberFormat="0" applyAlignment="0" applyProtection="0"/>
    <xf numFmtId="0" fontId="0" fillId="0" borderId="0">
      <alignment vertical="center"/>
      <protection/>
    </xf>
    <xf numFmtId="0" fontId="4" fillId="0" borderId="0" applyNumberFormat="0" applyFill="0" applyBorder="0" applyAlignment="0" applyProtection="0"/>
    <xf numFmtId="0" fontId="89" fillId="32" borderId="0" applyNumberFormat="0" applyBorder="0" applyAlignment="0" applyProtection="0"/>
  </cellStyleXfs>
  <cellXfs count="965">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7" fillId="0" borderId="0" xfId="0" applyFont="1" applyAlignment="1">
      <alignment vertical="center" wrapText="1"/>
    </xf>
    <xf numFmtId="0" fontId="7" fillId="0" borderId="0" xfId="0" applyFont="1" applyAlignment="1">
      <alignment vertical="center"/>
    </xf>
    <xf numFmtId="0" fontId="9" fillId="0" borderId="0" xfId="0" applyFont="1" applyAlignment="1">
      <alignment vertical="center"/>
    </xf>
    <xf numFmtId="0" fontId="7" fillId="0" borderId="0" xfId="0" applyFont="1" applyAlignment="1">
      <alignment horizontal="right" vertical="center"/>
    </xf>
    <xf numFmtId="0" fontId="7" fillId="0" borderId="18" xfId="0" applyFont="1" applyBorder="1" applyAlignment="1">
      <alignment vertical="center" wrapText="1"/>
    </xf>
    <xf numFmtId="0" fontId="7" fillId="0" borderId="19" xfId="0" applyFont="1" applyBorder="1" applyAlignment="1">
      <alignment vertical="center" wrapText="1"/>
    </xf>
    <xf numFmtId="0" fontId="7" fillId="0" borderId="20" xfId="0" applyFont="1" applyBorder="1" applyAlignment="1">
      <alignment vertical="center" wrapText="1"/>
    </xf>
    <xf numFmtId="0" fontId="7" fillId="0" borderId="21" xfId="0" applyFont="1" applyBorder="1" applyAlignment="1">
      <alignment vertical="center" wrapText="1"/>
    </xf>
    <xf numFmtId="0" fontId="7" fillId="0" borderId="22" xfId="0" applyFont="1" applyBorder="1" applyAlignment="1">
      <alignment vertical="center" wrapText="1"/>
    </xf>
    <xf numFmtId="0" fontId="7" fillId="0" borderId="23" xfId="0" applyFont="1" applyBorder="1" applyAlignment="1">
      <alignment vertical="center" wrapText="1"/>
    </xf>
    <xf numFmtId="0" fontId="7" fillId="0" borderId="17" xfId="0" applyFont="1" applyBorder="1" applyAlignment="1">
      <alignment vertical="center" wrapText="1"/>
    </xf>
    <xf numFmtId="0" fontId="7" fillId="0" borderId="24" xfId="0" applyFont="1" applyBorder="1" applyAlignment="1">
      <alignment vertical="center" wrapText="1"/>
    </xf>
    <xf numFmtId="0" fontId="7" fillId="33" borderId="25" xfId="0" applyFont="1" applyFill="1" applyBorder="1" applyAlignment="1">
      <alignment horizontal="center" vertical="center" wrapText="1"/>
    </xf>
    <xf numFmtId="0" fontId="7" fillId="0" borderId="26" xfId="0" applyFont="1" applyBorder="1" applyAlignment="1">
      <alignment vertical="center" wrapText="1"/>
    </xf>
    <xf numFmtId="0" fontId="7" fillId="0" borderId="27" xfId="0" applyFont="1" applyBorder="1" applyAlignment="1">
      <alignment vertical="center" wrapText="1"/>
    </xf>
    <xf numFmtId="0" fontId="7" fillId="0" borderId="28" xfId="0" applyFont="1" applyBorder="1" applyAlignment="1">
      <alignment vertical="center" wrapText="1"/>
    </xf>
    <xf numFmtId="0" fontId="7" fillId="0" borderId="29" xfId="0" applyFont="1" applyBorder="1" applyAlignment="1">
      <alignment vertical="center" wrapText="1"/>
    </xf>
    <xf numFmtId="0" fontId="7" fillId="0" borderId="30" xfId="0" applyFont="1" applyFill="1" applyBorder="1" applyAlignment="1">
      <alignment vertical="center" wrapText="1"/>
    </xf>
    <xf numFmtId="0" fontId="7" fillId="0" borderId="0" xfId="0" applyFont="1" applyAlignment="1">
      <alignment horizontal="right" vertical="center" wrapText="1"/>
    </xf>
    <xf numFmtId="0" fontId="7" fillId="0" borderId="31" xfId="0" applyFont="1" applyBorder="1" applyAlignment="1">
      <alignment vertical="center" wrapText="1"/>
    </xf>
    <xf numFmtId="0" fontId="2" fillId="0" borderId="0" xfId="0" applyFont="1" applyAlignment="1">
      <alignment/>
    </xf>
    <xf numFmtId="0" fontId="0" fillId="0" borderId="32" xfId="0" applyBorder="1" applyAlignment="1">
      <alignment/>
    </xf>
    <xf numFmtId="0" fontId="11" fillId="0" borderId="32" xfId="0" applyFont="1" applyBorder="1" applyAlignment="1">
      <alignment vertical="center" shrinkToFit="1"/>
    </xf>
    <xf numFmtId="0" fontId="11" fillId="0" borderId="32" xfId="0" applyFont="1" applyBorder="1" applyAlignment="1">
      <alignment horizontal="center" vertical="center"/>
    </xf>
    <xf numFmtId="9" fontId="11" fillId="0" borderId="32" xfId="0" applyNumberFormat="1" applyFont="1" applyBorder="1" applyAlignment="1">
      <alignment horizontal="center" vertical="center"/>
    </xf>
    <xf numFmtId="0" fontId="11" fillId="0" borderId="32" xfId="0" applyFont="1" applyBorder="1" applyAlignment="1">
      <alignment/>
    </xf>
    <xf numFmtId="9" fontId="11" fillId="0" borderId="32" xfId="0" applyNumberFormat="1" applyFont="1" applyBorder="1" applyAlignment="1">
      <alignment vertical="center"/>
    </xf>
    <xf numFmtId="0" fontId="11" fillId="0" borderId="0" xfId="0" applyFont="1" applyBorder="1" applyAlignment="1">
      <alignment/>
    </xf>
    <xf numFmtId="9" fontId="11" fillId="0" borderId="0" xfId="0" applyNumberFormat="1" applyFont="1" applyBorder="1" applyAlignment="1">
      <alignment vertical="center"/>
    </xf>
    <xf numFmtId="0" fontId="11" fillId="0" borderId="0" xfId="0" applyFont="1" applyBorder="1" applyAlignment="1">
      <alignment/>
    </xf>
    <xf numFmtId="0" fontId="12" fillId="0" borderId="0" xfId="0" applyFont="1" applyAlignment="1">
      <alignment wrapText="1"/>
    </xf>
    <xf numFmtId="0" fontId="13" fillId="0" borderId="0" xfId="0" applyFont="1" applyAlignment="1">
      <alignment/>
    </xf>
    <xf numFmtId="0" fontId="17" fillId="0" borderId="0" xfId="0" applyFont="1" applyAlignment="1">
      <alignment wrapText="1"/>
    </xf>
    <xf numFmtId="0" fontId="18" fillId="0" borderId="22" xfId="0" applyFont="1" applyBorder="1" applyAlignment="1">
      <alignment horizontal="center" vertical="center" wrapText="1"/>
    </xf>
    <xf numFmtId="0" fontId="18" fillId="0" borderId="33" xfId="0" applyFont="1" applyBorder="1" applyAlignment="1">
      <alignment horizontal="justify" wrapText="1"/>
    </xf>
    <xf numFmtId="0" fontId="18" fillId="0" borderId="34" xfId="0" applyFont="1" applyBorder="1" applyAlignment="1">
      <alignment horizontal="justify" wrapText="1"/>
    </xf>
    <xf numFmtId="0" fontId="18" fillId="0" borderId="35" xfId="0" applyFont="1" applyBorder="1" applyAlignment="1">
      <alignment horizontal="justify" wrapText="1"/>
    </xf>
    <xf numFmtId="9" fontId="11" fillId="0" borderId="32" xfId="0" applyNumberFormat="1" applyFont="1" applyBorder="1" applyAlignment="1">
      <alignment horizontal="right" vertical="center"/>
    </xf>
    <xf numFmtId="0" fontId="11" fillId="0" borderId="32" xfId="0" applyFont="1" applyBorder="1" applyAlignment="1">
      <alignment/>
    </xf>
    <xf numFmtId="0" fontId="11" fillId="0" borderId="32" xfId="0" applyFont="1" applyBorder="1" applyAlignment="1">
      <alignment vertical="center"/>
    </xf>
    <xf numFmtId="0" fontId="7" fillId="0" borderId="36" xfId="0" applyFont="1" applyBorder="1" applyAlignment="1">
      <alignment vertical="center" wrapText="1"/>
    </xf>
    <xf numFmtId="0" fontId="7" fillId="0" borderId="37" xfId="0" applyFont="1" applyBorder="1" applyAlignment="1">
      <alignment horizontal="center" vertical="center" textRotation="255" wrapText="1"/>
    </xf>
    <xf numFmtId="0" fontId="7" fillId="0" borderId="38" xfId="0" applyFont="1" applyBorder="1" applyAlignment="1">
      <alignment vertical="center" wrapText="1"/>
    </xf>
    <xf numFmtId="0" fontId="7" fillId="0" borderId="39" xfId="0" applyFont="1" applyBorder="1" applyAlignment="1">
      <alignment vertical="center" textRotation="255" wrapText="1"/>
    </xf>
    <xf numFmtId="0" fontId="0" fillId="0" borderId="40" xfId="0" applyBorder="1" applyAlignment="1">
      <alignment/>
    </xf>
    <xf numFmtId="0" fontId="7" fillId="33" borderId="41" xfId="0" applyFont="1" applyFill="1" applyBorder="1" applyAlignment="1">
      <alignment horizontal="center" vertical="center" wrapText="1"/>
    </xf>
    <xf numFmtId="0" fontId="7" fillId="0" borderId="21" xfId="0" applyFont="1" applyFill="1" applyBorder="1" applyAlignment="1">
      <alignment vertical="center" wrapText="1"/>
    </xf>
    <xf numFmtId="0" fontId="7" fillId="0" borderId="42" xfId="0" applyFont="1" applyFill="1" applyBorder="1" applyAlignment="1">
      <alignment vertical="center" wrapText="1"/>
    </xf>
    <xf numFmtId="0" fontId="7" fillId="0" borderId="19" xfId="0" applyFont="1" applyFill="1" applyBorder="1" applyAlignment="1">
      <alignment vertical="center" wrapText="1"/>
    </xf>
    <xf numFmtId="0" fontId="7" fillId="0" borderId="43" xfId="0" applyFont="1" applyBorder="1" applyAlignment="1">
      <alignment vertical="center" wrapText="1"/>
    </xf>
    <xf numFmtId="0" fontId="7" fillId="0" borderId="40" xfId="0" applyFont="1" applyBorder="1" applyAlignment="1">
      <alignment vertical="center" textRotation="255" wrapText="1"/>
    </xf>
    <xf numFmtId="0" fontId="7" fillId="0" borderId="44" xfId="0" applyFont="1" applyBorder="1" applyAlignment="1">
      <alignment vertical="center" wrapText="1"/>
    </xf>
    <xf numFmtId="0" fontId="7" fillId="0" borderId="14" xfId="0" applyFont="1" applyFill="1" applyBorder="1" applyAlignment="1">
      <alignment horizontal="center" vertical="center" wrapText="1"/>
    </xf>
    <xf numFmtId="0" fontId="5" fillId="0" borderId="0" xfId="0" applyFont="1" applyAlignment="1">
      <alignment/>
    </xf>
    <xf numFmtId="0" fontId="5" fillId="0" borderId="0" xfId="0" applyFont="1" applyAlignment="1">
      <alignment vertical="center"/>
    </xf>
    <xf numFmtId="0" fontId="11" fillId="0" borderId="32" xfId="0" applyFont="1" applyBorder="1" applyAlignment="1">
      <alignment horizontal="right"/>
    </xf>
    <xf numFmtId="9" fontId="11" fillId="0" borderId="45" xfId="0" applyNumberFormat="1" applyFont="1" applyBorder="1" applyAlignment="1">
      <alignment vertical="center"/>
    </xf>
    <xf numFmtId="0" fontId="11" fillId="0" borderId="45" xfId="0" applyFont="1" applyBorder="1" applyAlignment="1">
      <alignment/>
    </xf>
    <xf numFmtId="0" fontId="0" fillId="0" borderId="0" xfId="0" applyFill="1" applyAlignment="1">
      <alignment/>
    </xf>
    <xf numFmtId="0" fontId="0" fillId="0" borderId="0" xfId="0" applyFill="1" applyAlignment="1">
      <alignment shrinkToFit="1"/>
    </xf>
    <xf numFmtId="0" fontId="20" fillId="0" borderId="32" xfId="0" applyFont="1" applyBorder="1" applyAlignment="1">
      <alignment vertical="center"/>
    </xf>
    <xf numFmtId="0" fontId="20" fillId="0" borderId="0" xfId="0" applyFont="1" applyBorder="1" applyAlignment="1">
      <alignment/>
    </xf>
    <xf numFmtId="0" fontId="20" fillId="0" borderId="0" xfId="0" applyFont="1" applyAlignment="1">
      <alignment/>
    </xf>
    <xf numFmtId="0" fontId="20" fillId="0" borderId="32" xfId="0" applyFont="1" applyBorder="1" applyAlignment="1">
      <alignment vertical="center" wrapText="1"/>
    </xf>
    <xf numFmtId="0" fontId="20" fillId="0" borderId="0" xfId="0" applyFont="1" applyBorder="1" applyAlignment="1">
      <alignment horizontal="right" vertical="center"/>
    </xf>
    <xf numFmtId="0" fontId="20" fillId="0" borderId="0" xfId="0" applyFont="1" applyBorder="1" applyAlignment="1">
      <alignment vertical="center"/>
    </xf>
    <xf numFmtId="0" fontId="20" fillId="0" borderId="0" xfId="0" applyFont="1" applyBorder="1" applyAlignment="1">
      <alignment horizontal="center" vertical="center"/>
    </xf>
    <xf numFmtId="0" fontId="20" fillId="0" borderId="0" xfId="0" applyFont="1" applyFill="1" applyAlignment="1">
      <alignment/>
    </xf>
    <xf numFmtId="0" fontId="20" fillId="0" borderId="32" xfId="0" applyFont="1" applyFill="1" applyBorder="1" applyAlignment="1">
      <alignment horizontal="left" vertical="center" wrapText="1"/>
    </xf>
    <xf numFmtId="0" fontId="20" fillId="0" borderId="0" xfId="0" applyFont="1" applyBorder="1" applyAlignment="1">
      <alignment vertical="center" wrapText="1"/>
    </xf>
    <xf numFmtId="0" fontId="6" fillId="0" borderId="21" xfId="0" applyFont="1" applyBorder="1" applyAlignment="1">
      <alignment horizontal="center" vertical="center" wrapText="1"/>
    </xf>
    <xf numFmtId="0" fontId="12" fillId="0" borderId="0" xfId="0" applyFont="1" applyAlignment="1">
      <alignment vertical="center"/>
    </xf>
    <xf numFmtId="0" fontId="7" fillId="0" borderId="32" xfId="0" applyFont="1" applyBorder="1" applyAlignment="1">
      <alignment horizontal="center" vertical="center"/>
    </xf>
    <xf numFmtId="0" fontId="7" fillId="0" borderId="0" xfId="0" applyFont="1" applyAlignment="1">
      <alignment horizontal="center" vertical="center"/>
    </xf>
    <xf numFmtId="0" fontId="20" fillId="0" borderId="32" xfId="0" applyFont="1" applyBorder="1" applyAlignment="1">
      <alignment vertical="center" shrinkToFit="1"/>
    </xf>
    <xf numFmtId="0" fontId="20" fillId="0" borderId="46" xfId="0" applyFont="1" applyBorder="1" applyAlignment="1">
      <alignment/>
    </xf>
    <xf numFmtId="0" fontId="20" fillId="0" borderId="47" xfId="0" applyFont="1" applyBorder="1" applyAlignment="1">
      <alignment/>
    </xf>
    <xf numFmtId="0" fontId="7" fillId="0" borderId="32" xfId="0" applyFont="1" applyBorder="1" applyAlignment="1">
      <alignment vertical="center"/>
    </xf>
    <xf numFmtId="0" fontId="7" fillId="0" borderId="32" xfId="0" applyFont="1" applyBorder="1" applyAlignment="1">
      <alignment horizontal="center" vertical="center" shrinkToFit="1"/>
    </xf>
    <xf numFmtId="9" fontId="11" fillId="0" borderId="45" xfId="0" applyNumberFormat="1" applyFont="1" applyBorder="1" applyAlignment="1">
      <alignment horizontal="right" vertical="center"/>
    </xf>
    <xf numFmtId="0" fontId="11" fillId="0" borderId="45" xfId="0" applyFont="1" applyBorder="1" applyAlignment="1">
      <alignment horizontal="right"/>
    </xf>
    <xf numFmtId="9" fontId="0" fillId="0" borderId="0" xfId="0" applyNumberFormat="1" applyBorder="1" applyAlignment="1">
      <alignment/>
    </xf>
    <xf numFmtId="0" fontId="10" fillId="0" borderId="10" xfId="0" applyFont="1" applyFill="1" applyBorder="1" applyAlignment="1">
      <alignment vertical="center" wrapText="1"/>
    </xf>
    <xf numFmtId="0" fontId="0" fillId="0" borderId="10" xfId="0" applyFill="1" applyBorder="1" applyAlignment="1">
      <alignment vertical="center"/>
    </xf>
    <xf numFmtId="0" fontId="0" fillId="0" borderId="10" xfId="0" applyFill="1" applyBorder="1" applyAlignment="1">
      <alignment/>
    </xf>
    <xf numFmtId="0" fontId="0" fillId="0" borderId="32" xfId="0" applyFont="1" applyFill="1" applyBorder="1" applyAlignment="1">
      <alignment vertical="center" wrapText="1"/>
    </xf>
    <xf numFmtId="0" fontId="0" fillId="0" borderId="32" xfId="0" applyFont="1" applyBorder="1" applyAlignment="1">
      <alignment vertical="center"/>
    </xf>
    <xf numFmtId="0" fontId="0" fillId="0" borderId="32" xfId="0" applyFont="1" applyFill="1" applyBorder="1" applyAlignment="1">
      <alignment vertical="center"/>
    </xf>
    <xf numFmtId="0" fontId="0" fillId="0" borderId="32" xfId="0" applyFont="1" applyBorder="1" applyAlignment="1">
      <alignment vertical="center" wrapText="1"/>
    </xf>
    <xf numFmtId="0" fontId="0" fillId="0" borderId="32" xfId="0" applyFont="1" applyFill="1" applyBorder="1" applyAlignment="1">
      <alignment/>
    </xf>
    <xf numFmtId="0" fontId="0" fillId="0" borderId="32" xfId="0" applyFont="1" applyBorder="1" applyAlignment="1">
      <alignment/>
    </xf>
    <xf numFmtId="0" fontId="0" fillId="0" borderId="0" xfId="0" applyFont="1" applyAlignment="1">
      <alignment/>
    </xf>
    <xf numFmtId="0" fontId="0" fillId="0" borderId="0" xfId="0" applyFont="1" applyFill="1" applyAlignment="1">
      <alignment/>
    </xf>
    <xf numFmtId="0" fontId="90" fillId="0" borderId="32" xfId="0" applyFont="1" applyFill="1" applyBorder="1" applyAlignment="1">
      <alignment vertical="center"/>
    </xf>
    <xf numFmtId="0" fontId="91" fillId="0" borderId="0" xfId="0" applyFont="1" applyFill="1" applyBorder="1" applyAlignment="1">
      <alignment/>
    </xf>
    <xf numFmtId="0" fontId="0" fillId="0" borderId="0" xfId="0" applyFill="1" applyBorder="1" applyAlignment="1">
      <alignment/>
    </xf>
    <xf numFmtId="0" fontId="92" fillId="0" borderId="0" xfId="0" applyFont="1" applyFill="1" applyBorder="1" applyAlignment="1">
      <alignment/>
    </xf>
    <xf numFmtId="0" fontId="0" fillId="0" borderId="0" xfId="0" applyAlignment="1">
      <alignment horizontal="right" vertical="center"/>
    </xf>
    <xf numFmtId="0" fontId="25" fillId="0" borderId="0" xfId="0" applyFont="1" applyAlignment="1">
      <alignment vertical="center"/>
    </xf>
    <xf numFmtId="0" fontId="26" fillId="0" borderId="0" xfId="0" applyFont="1" applyAlignment="1">
      <alignment vertical="center"/>
    </xf>
    <xf numFmtId="0" fontId="13" fillId="0" borderId="0" xfId="0" applyFont="1" applyAlignment="1">
      <alignment/>
    </xf>
    <xf numFmtId="0" fontId="27" fillId="0" borderId="48" xfId="0" applyFont="1" applyBorder="1" applyAlignment="1">
      <alignment/>
    </xf>
    <xf numFmtId="0" fontId="0" fillId="0" borderId="48" xfId="0" applyBorder="1" applyAlignment="1">
      <alignment/>
    </xf>
    <xf numFmtId="176" fontId="28" fillId="0" borderId="49" xfId="0" applyNumberFormat="1" applyFont="1" applyBorder="1" applyAlignment="1">
      <alignment vertical="center"/>
    </xf>
    <xf numFmtId="0" fontId="13" fillId="0" borderId="50" xfId="0" applyFont="1" applyBorder="1" applyAlignment="1">
      <alignment vertical="center"/>
    </xf>
    <xf numFmtId="0" fontId="13" fillId="0" borderId="51" xfId="0" applyFont="1" applyBorder="1" applyAlignment="1">
      <alignment vertical="center"/>
    </xf>
    <xf numFmtId="176" fontId="28" fillId="34" borderId="52" xfId="0" applyNumberFormat="1" applyFont="1" applyFill="1" applyBorder="1" applyAlignment="1">
      <alignment vertical="center"/>
    </xf>
    <xf numFmtId="0" fontId="13" fillId="34" borderId="53" xfId="0" applyFont="1" applyFill="1" applyBorder="1" applyAlignment="1">
      <alignment vertical="center"/>
    </xf>
    <xf numFmtId="176" fontId="28" fillId="34" borderId="54" xfId="0" applyNumberFormat="1" applyFont="1" applyFill="1" applyBorder="1" applyAlignment="1">
      <alignment vertical="center"/>
    </xf>
    <xf numFmtId="0" fontId="13" fillId="34" borderId="55" xfId="0" applyFont="1" applyFill="1" applyBorder="1" applyAlignment="1">
      <alignment vertical="center"/>
    </xf>
    <xf numFmtId="176" fontId="28" fillId="0" borderId="13" xfId="0" applyNumberFormat="1" applyFont="1" applyBorder="1" applyAlignment="1">
      <alignment vertical="center"/>
    </xf>
    <xf numFmtId="0" fontId="13" fillId="0" borderId="17" xfId="0" applyFont="1" applyBorder="1" applyAlignment="1">
      <alignment vertical="center"/>
    </xf>
    <xf numFmtId="0" fontId="13" fillId="0" borderId="56" xfId="0" applyFont="1" applyBorder="1" applyAlignment="1">
      <alignment vertical="center"/>
    </xf>
    <xf numFmtId="0" fontId="13" fillId="34" borderId="57" xfId="0" applyFont="1" applyFill="1" applyBorder="1" applyAlignment="1">
      <alignment vertical="center"/>
    </xf>
    <xf numFmtId="0" fontId="13" fillId="34" borderId="58" xfId="0" applyFont="1" applyFill="1" applyBorder="1" applyAlignment="1">
      <alignment vertical="center"/>
    </xf>
    <xf numFmtId="0" fontId="13" fillId="0" borderId="14" xfId="0" applyFont="1" applyBorder="1" applyAlignment="1">
      <alignment vertical="center"/>
    </xf>
    <xf numFmtId="176" fontId="28" fillId="0" borderId="0" xfId="0" applyNumberFormat="1" applyFont="1" applyBorder="1" applyAlignment="1">
      <alignment vertical="center"/>
    </xf>
    <xf numFmtId="0" fontId="13" fillId="0" borderId="59" xfId="0" applyFont="1" applyBorder="1" applyAlignment="1">
      <alignment vertical="center"/>
    </xf>
    <xf numFmtId="176" fontId="28" fillId="0" borderId="60" xfId="0" applyNumberFormat="1" applyFont="1" applyBorder="1" applyAlignment="1">
      <alignment vertical="center"/>
    </xf>
    <xf numFmtId="176" fontId="28" fillId="34" borderId="61" xfId="0" applyNumberFormat="1" applyFont="1" applyFill="1" applyBorder="1" applyAlignment="1">
      <alignment vertical="center"/>
    </xf>
    <xf numFmtId="20" fontId="15" fillId="34" borderId="53" xfId="0" applyNumberFormat="1" applyFont="1" applyFill="1" applyBorder="1" applyAlignment="1">
      <alignment vertical="center" wrapText="1"/>
    </xf>
    <xf numFmtId="176" fontId="28" fillId="34" borderId="62" xfId="0" applyNumberFormat="1" applyFont="1" applyFill="1" applyBorder="1" applyAlignment="1">
      <alignment vertical="center"/>
    </xf>
    <xf numFmtId="176" fontId="28" fillId="0" borderId="63" xfId="0" applyNumberFormat="1" applyFont="1" applyBorder="1" applyAlignment="1">
      <alignment horizontal="right" vertical="center"/>
    </xf>
    <xf numFmtId="0" fontId="13" fillId="0" borderId="64" xfId="0" applyFont="1" applyBorder="1" applyAlignment="1">
      <alignment vertical="center"/>
    </xf>
    <xf numFmtId="176" fontId="28" fillId="0" borderId="65" xfId="0" applyNumberFormat="1" applyFont="1" applyBorder="1" applyAlignment="1">
      <alignment vertical="center"/>
    </xf>
    <xf numFmtId="0" fontId="13" fillId="0" borderId="66" xfId="0" applyFont="1" applyBorder="1" applyAlignment="1">
      <alignment vertical="center"/>
    </xf>
    <xf numFmtId="176" fontId="28" fillId="0" borderId="67" xfId="0" applyNumberFormat="1" applyFont="1" applyBorder="1" applyAlignment="1">
      <alignment vertical="center"/>
    </xf>
    <xf numFmtId="0" fontId="13" fillId="0" borderId="23" xfId="0" applyFont="1" applyBorder="1" applyAlignment="1">
      <alignment vertical="center"/>
    </xf>
    <xf numFmtId="0" fontId="13" fillId="0" borderId="68" xfId="0" applyFont="1" applyBorder="1" applyAlignment="1">
      <alignment vertical="center"/>
    </xf>
    <xf numFmtId="176" fontId="28" fillId="0" borderId="69" xfId="0" applyNumberFormat="1" applyFont="1" applyBorder="1" applyAlignment="1">
      <alignment vertical="center"/>
    </xf>
    <xf numFmtId="0" fontId="13" fillId="0" borderId="70" xfId="0" applyFont="1" applyBorder="1" applyAlignment="1">
      <alignment vertical="center"/>
    </xf>
    <xf numFmtId="0" fontId="13" fillId="0" borderId="71" xfId="0" applyFont="1" applyBorder="1" applyAlignment="1">
      <alignment vertical="center"/>
    </xf>
    <xf numFmtId="176" fontId="28" fillId="0" borderId="48" xfId="0" applyNumberFormat="1" applyFont="1" applyBorder="1" applyAlignment="1">
      <alignment vertical="center"/>
    </xf>
    <xf numFmtId="0" fontId="13" fillId="0" borderId="72" xfId="0" applyFont="1" applyBorder="1" applyAlignment="1">
      <alignment horizontal="center" vertical="center" wrapText="1"/>
    </xf>
    <xf numFmtId="0" fontId="13" fillId="0" borderId="72" xfId="0" applyFont="1" applyBorder="1" applyAlignment="1">
      <alignment vertical="center"/>
    </xf>
    <xf numFmtId="0" fontId="13" fillId="0" borderId="73" xfId="0" applyFont="1" applyBorder="1" applyAlignment="1">
      <alignment vertical="center"/>
    </xf>
    <xf numFmtId="0" fontId="13" fillId="0" borderId="0" xfId="0" applyNumberFormat="1" applyFont="1" applyAlignment="1">
      <alignment vertical="center"/>
    </xf>
    <xf numFmtId="0" fontId="23" fillId="0" borderId="0" xfId="0" applyFont="1" applyAlignment="1">
      <alignment horizontal="center" vertical="center" shrinkToFit="1"/>
    </xf>
    <xf numFmtId="0" fontId="0" fillId="0" borderId="74" xfId="0" applyBorder="1" applyAlignment="1">
      <alignment/>
    </xf>
    <xf numFmtId="0" fontId="0" fillId="0" borderId="75" xfId="0" applyBorder="1" applyAlignment="1">
      <alignment/>
    </xf>
    <xf numFmtId="0" fontId="0" fillId="0" borderId="76" xfId="0" applyBorder="1" applyAlignment="1">
      <alignment/>
    </xf>
    <xf numFmtId="0" fontId="0" fillId="0" borderId="75" xfId="0" applyBorder="1" applyAlignment="1">
      <alignment vertical="top"/>
    </xf>
    <xf numFmtId="0" fontId="23" fillId="0" borderId="0" xfId="61" applyFont="1">
      <alignment vertical="center"/>
      <protection/>
    </xf>
    <xf numFmtId="0" fontId="11" fillId="0" borderId="0" xfId="61" applyFont="1">
      <alignment vertical="center"/>
      <protection/>
    </xf>
    <xf numFmtId="0" fontId="30" fillId="0" borderId="0" xfId="61" applyFont="1">
      <alignment vertical="center"/>
      <protection/>
    </xf>
    <xf numFmtId="0" fontId="0" fillId="0" borderId="0" xfId="61" applyFont="1" applyAlignment="1">
      <alignment horizontal="right" vertical="center"/>
      <protection/>
    </xf>
    <xf numFmtId="0" fontId="0" fillId="0" borderId="32" xfId="61" applyFont="1" applyBorder="1" applyAlignment="1">
      <alignment horizontal="center" vertical="center"/>
      <protection/>
    </xf>
    <xf numFmtId="0" fontId="0" fillId="0" borderId="22" xfId="61" applyFont="1" applyBorder="1" applyAlignment="1">
      <alignment horizontal="center" vertical="center"/>
      <protection/>
    </xf>
    <xf numFmtId="0" fontId="0" fillId="0" borderId="77" xfId="61" applyFont="1" applyBorder="1">
      <alignment vertical="center"/>
      <protection/>
    </xf>
    <xf numFmtId="0" fontId="10" fillId="0" borderId="77" xfId="61" applyFont="1" applyBorder="1" applyAlignment="1">
      <alignment horizontal="center" vertical="center" wrapText="1"/>
      <protection/>
    </xf>
    <xf numFmtId="0" fontId="10" fillId="0" borderId="78" xfId="61" applyFont="1" applyBorder="1" applyAlignment="1">
      <alignment horizontal="center" vertical="center" wrapText="1"/>
      <protection/>
    </xf>
    <xf numFmtId="0" fontId="0" fillId="0" borderId="75" xfId="61" applyFont="1" applyBorder="1">
      <alignment vertical="center"/>
      <protection/>
    </xf>
    <xf numFmtId="0" fontId="10" fillId="0" borderId="75" xfId="61" applyFont="1" applyBorder="1" applyAlignment="1">
      <alignment/>
      <protection/>
    </xf>
    <xf numFmtId="0" fontId="10" fillId="0" borderId="20" xfId="61" applyFont="1" applyBorder="1" applyAlignment="1">
      <alignment/>
      <protection/>
    </xf>
    <xf numFmtId="0" fontId="0" fillId="0" borderId="32" xfId="61" applyFont="1" applyBorder="1">
      <alignment vertical="center"/>
      <protection/>
    </xf>
    <xf numFmtId="0" fontId="0" fillId="0" borderId="74" xfId="61" applyFont="1" applyBorder="1">
      <alignment vertical="center"/>
      <protection/>
    </xf>
    <xf numFmtId="0" fontId="0" fillId="0" borderId="78" xfId="61" applyFont="1" applyBorder="1">
      <alignment vertical="center"/>
      <protection/>
    </xf>
    <xf numFmtId="0" fontId="0" fillId="0" borderId="22" xfId="61" applyFont="1" applyBorder="1">
      <alignment vertical="center"/>
      <protection/>
    </xf>
    <xf numFmtId="0" fontId="0" fillId="0" borderId="29" xfId="61" applyFont="1" applyBorder="1">
      <alignment vertical="center"/>
      <protection/>
    </xf>
    <xf numFmtId="0" fontId="0" fillId="0" borderId="79" xfId="61" applyFont="1" applyBorder="1">
      <alignment vertical="center"/>
      <protection/>
    </xf>
    <xf numFmtId="0" fontId="0" fillId="0" borderId="80" xfId="61" applyFont="1" applyBorder="1">
      <alignment vertical="center"/>
      <protection/>
    </xf>
    <xf numFmtId="0" fontId="0" fillId="0" borderId="20" xfId="61" applyFont="1" applyBorder="1">
      <alignment vertical="center"/>
      <protection/>
    </xf>
    <xf numFmtId="0" fontId="0" fillId="0" borderId="81" xfId="61" applyFont="1" applyBorder="1">
      <alignment vertical="center"/>
      <protection/>
    </xf>
    <xf numFmtId="0" fontId="0" fillId="0" borderId="82" xfId="61" applyFont="1" applyBorder="1">
      <alignment vertical="center"/>
      <protection/>
    </xf>
    <xf numFmtId="0" fontId="0" fillId="35" borderId="79" xfId="61" applyFont="1" applyFill="1" applyBorder="1" applyAlignment="1">
      <alignment horizontal="center" vertical="center"/>
      <protection/>
    </xf>
    <xf numFmtId="183" fontId="0" fillId="35" borderId="79" xfId="61" applyNumberFormat="1" applyFont="1" applyFill="1" applyBorder="1" applyAlignment="1">
      <alignment horizontal="center" vertical="center"/>
      <protection/>
    </xf>
    <xf numFmtId="0" fontId="0" fillId="35" borderId="79" xfId="61" applyFont="1" applyFill="1" applyBorder="1">
      <alignment vertical="center"/>
      <protection/>
    </xf>
    <xf numFmtId="0" fontId="0" fillId="35" borderId="80" xfId="61" applyFont="1" applyFill="1" applyBorder="1" applyAlignment="1">
      <alignment horizontal="center" vertical="center"/>
      <protection/>
    </xf>
    <xf numFmtId="0" fontId="0" fillId="35" borderId="83" xfId="61" applyFont="1" applyFill="1" applyBorder="1" applyAlignment="1">
      <alignment horizontal="center" vertical="center"/>
      <protection/>
    </xf>
    <xf numFmtId="183" fontId="0" fillId="35" borderId="83" xfId="61" applyNumberFormat="1" applyFont="1" applyFill="1" applyBorder="1" applyAlignment="1">
      <alignment horizontal="center" vertical="center"/>
      <protection/>
    </xf>
    <xf numFmtId="0" fontId="0" fillId="35" borderId="83" xfId="61" applyFont="1" applyFill="1" applyBorder="1">
      <alignment vertical="center"/>
      <protection/>
    </xf>
    <xf numFmtId="0" fontId="0" fillId="35" borderId="44" xfId="61" applyFont="1" applyFill="1" applyBorder="1" applyAlignment="1">
      <alignment horizontal="center" vertical="center"/>
      <protection/>
    </xf>
    <xf numFmtId="0" fontId="90" fillId="0" borderId="0" xfId="61" applyFont="1" applyFill="1" applyBorder="1" applyAlignment="1">
      <alignment horizontal="left" vertical="center"/>
      <protection/>
    </xf>
    <xf numFmtId="0" fontId="11" fillId="0" borderId="0" xfId="61" applyFont="1" applyFill="1">
      <alignment vertical="center"/>
      <protection/>
    </xf>
    <xf numFmtId="0" fontId="90" fillId="0" borderId="0" xfId="61" applyFont="1" applyFill="1" applyBorder="1" applyAlignment="1">
      <alignment horizontal="center" vertical="center"/>
      <protection/>
    </xf>
    <xf numFmtId="183" fontId="90" fillId="0" borderId="0" xfId="61" applyNumberFormat="1" applyFont="1" applyFill="1" applyBorder="1" applyAlignment="1">
      <alignment horizontal="center" vertical="center"/>
      <protection/>
    </xf>
    <xf numFmtId="0" fontId="90" fillId="0" borderId="0" xfId="61" applyFont="1" applyFill="1" applyBorder="1">
      <alignment vertical="center"/>
      <protection/>
    </xf>
    <xf numFmtId="0" fontId="90" fillId="0" borderId="0" xfId="61" applyFont="1" applyFill="1">
      <alignment vertical="center"/>
      <protection/>
    </xf>
    <xf numFmtId="0" fontId="0" fillId="0" borderId="0" xfId="61" applyFont="1">
      <alignment vertical="center"/>
      <protection/>
    </xf>
    <xf numFmtId="0" fontId="0" fillId="0" borderId="0" xfId="61" applyFont="1">
      <alignment vertical="center"/>
      <protection/>
    </xf>
    <xf numFmtId="0" fontId="0" fillId="0" borderId="0" xfId="61" applyFont="1" applyBorder="1">
      <alignment vertical="center"/>
      <protection/>
    </xf>
    <xf numFmtId="0" fontId="0" fillId="0" borderId="75" xfId="61" applyFont="1" applyBorder="1" applyAlignment="1">
      <alignment horizontal="center" vertical="center"/>
      <protection/>
    </xf>
    <xf numFmtId="0" fontId="0" fillId="0" borderId="20" xfId="61" applyFont="1" applyBorder="1" applyAlignment="1">
      <alignment horizontal="center" vertical="center"/>
      <protection/>
    </xf>
    <xf numFmtId="0" fontId="0" fillId="0" borderId="84" xfId="61" applyFont="1" applyBorder="1">
      <alignment vertical="center"/>
      <protection/>
    </xf>
    <xf numFmtId="0" fontId="0" fillId="0" borderId="85" xfId="61" applyFont="1" applyBorder="1">
      <alignment vertical="center"/>
      <protection/>
    </xf>
    <xf numFmtId="0" fontId="0" fillId="0" borderId="0" xfId="0" applyFont="1" applyAlignment="1">
      <alignment horizontal="right"/>
    </xf>
    <xf numFmtId="0" fontId="0" fillId="0" borderId="0" xfId="0" applyFont="1" applyAlignment="1">
      <alignment horizontal="center" vertical="center"/>
    </xf>
    <xf numFmtId="0" fontId="14" fillId="0" borderId="0" xfId="0" applyFont="1" applyAlignment="1">
      <alignment/>
    </xf>
    <xf numFmtId="0" fontId="14" fillId="0" borderId="0" xfId="0" applyFont="1" applyAlignment="1">
      <alignment vertical="center"/>
    </xf>
    <xf numFmtId="0" fontId="15" fillId="0" borderId="16" xfId="0" applyFont="1" applyBorder="1" applyAlignment="1">
      <alignment vertical="center"/>
    </xf>
    <xf numFmtId="0" fontId="15" fillId="0" borderId="14" xfId="0" applyFont="1" applyBorder="1" applyAlignment="1">
      <alignment vertical="center"/>
    </xf>
    <xf numFmtId="0" fontId="15" fillId="0" borderId="11" xfId="0" applyFont="1" applyBorder="1" applyAlignment="1">
      <alignment vertical="center"/>
    </xf>
    <xf numFmtId="0" fontId="15" fillId="0" borderId="15" xfId="0" applyFont="1" applyBorder="1" applyAlignment="1">
      <alignment vertical="center"/>
    </xf>
    <xf numFmtId="0" fontId="15" fillId="0" borderId="74" xfId="0" applyFont="1" applyBorder="1" applyAlignment="1">
      <alignment horizontal="center" vertical="center"/>
    </xf>
    <xf numFmtId="0" fontId="15" fillId="0" borderId="76" xfId="0" applyFont="1" applyBorder="1" applyAlignment="1">
      <alignment horizontal="center" vertical="center"/>
    </xf>
    <xf numFmtId="0" fontId="15" fillId="0" borderId="75" xfId="0" applyFont="1" applyBorder="1" applyAlignment="1">
      <alignment horizontal="center" vertical="center"/>
    </xf>
    <xf numFmtId="0" fontId="15" fillId="0" borderId="74" xfId="0" applyFont="1" applyBorder="1" applyAlignment="1">
      <alignment vertical="center"/>
    </xf>
    <xf numFmtId="0" fontId="15" fillId="0" borderId="75" xfId="0" applyFont="1" applyBorder="1" applyAlignment="1">
      <alignment vertical="center"/>
    </xf>
    <xf numFmtId="0" fontId="15" fillId="0" borderId="0" xfId="0" applyFont="1" applyAlignment="1">
      <alignment horizontal="right" vertical="center"/>
    </xf>
    <xf numFmtId="0" fontId="15" fillId="0" borderId="0" xfId="0" applyFont="1" applyAlignment="1">
      <alignment vertical="center"/>
    </xf>
    <xf numFmtId="0" fontId="15" fillId="0" borderId="32" xfId="0" applyFont="1" applyBorder="1" applyAlignment="1">
      <alignment horizontal="center" vertical="center"/>
    </xf>
    <xf numFmtId="0" fontId="14" fillId="0" borderId="0" xfId="0" applyFont="1" applyAlignment="1">
      <alignment vertical="center" shrinkToFit="1"/>
    </xf>
    <xf numFmtId="0" fontId="15" fillId="0" borderId="32" xfId="0" applyFont="1" applyBorder="1" applyAlignment="1">
      <alignment horizontal="center" vertical="center" shrinkToFit="1"/>
    </xf>
    <xf numFmtId="0" fontId="15" fillId="0" borderId="32" xfId="0" applyFont="1" applyBorder="1" applyAlignment="1">
      <alignment horizontal="center" vertical="center" wrapText="1"/>
    </xf>
    <xf numFmtId="0" fontId="15" fillId="0" borderId="74" xfId="0" applyFont="1" applyBorder="1" applyAlignment="1">
      <alignment vertical="top"/>
    </xf>
    <xf numFmtId="0" fontId="15" fillId="0" borderId="74" xfId="0" applyFont="1" applyBorder="1" applyAlignment="1">
      <alignment horizontal="right" vertical="center"/>
    </xf>
    <xf numFmtId="0" fontId="15" fillId="0" borderId="17" xfId="0" applyFont="1" applyBorder="1" applyAlignment="1">
      <alignment horizontal="right" vertical="center"/>
    </xf>
    <xf numFmtId="0" fontId="15" fillId="0" borderId="76" xfId="0" applyFont="1" applyBorder="1" applyAlignment="1">
      <alignment vertical="center"/>
    </xf>
    <xf numFmtId="0" fontId="6" fillId="0" borderId="13" xfId="0" applyFont="1" applyBorder="1" applyAlignment="1">
      <alignment vertical="center"/>
    </xf>
    <xf numFmtId="0" fontId="5" fillId="0" borderId="13" xfId="0" applyFont="1" applyBorder="1" applyAlignment="1">
      <alignment vertical="center"/>
    </xf>
    <xf numFmtId="0" fontId="5" fillId="0" borderId="17" xfId="0" applyFont="1" applyBorder="1" applyAlignment="1">
      <alignment vertical="center"/>
    </xf>
    <xf numFmtId="0" fontId="6" fillId="0" borderId="0" xfId="0" applyFont="1" applyBorder="1" applyAlignment="1">
      <alignment vertical="center"/>
    </xf>
    <xf numFmtId="0" fontId="5" fillId="0" borderId="0" xfId="0" applyFont="1" applyBorder="1" applyAlignment="1">
      <alignment vertical="center"/>
    </xf>
    <xf numFmtId="0" fontId="5" fillId="0" borderId="14" xfId="0" applyFont="1" applyBorder="1" applyAlignment="1">
      <alignment vertical="center"/>
    </xf>
    <xf numFmtId="0" fontId="6" fillId="0" borderId="16" xfId="0" applyFont="1" applyBorder="1" applyAlignment="1">
      <alignment vertical="center"/>
    </xf>
    <xf numFmtId="0" fontId="5" fillId="0" borderId="12" xfId="0" applyFont="1" applyBorder="1" applyAlignment="1">
      <alignment vertical="center"/>
    </xf>
    <xf numFmtId="0" fontId="32" fillId="0" borderId="0" xfId="0" applyFont="1" applyAlignment="1">
      <alignment horizontal="right" vertical="top"/>
    </xf>
    <xf numFmtId="0" fontId="35" fillId="0" borderId="0" xfId="0" applyFont="1" applyAlignment="1">
      <alignment vertical="center"/>
    </xf>
    <xf numFmtId="0" fontId="35" fillId="0" borderId="0" xfId="0" applyFont="1" applyAlignment="1">
      <alignment horizontal="left" vertical="center"/>
    </xf>
    <xf numFmtId="0" fontId="36" fillId="0" borderId="0" xfId="0" applyFont="1" applyAlignment="1">
      <alignment horizontal="left" vertical="center"/>
    </xf>
    <xf numFmtId="0" fontId="36" fillId="0" borderId="0" xfId="0" applyFont="1" applyAlignment="1">
      <alignment horizontal="right" vertical="center"/>
    </xf>
    <xf numFmtId="0" fontId="36" fillId="0" borderId="0" xfId="0" applyFont="1" applyAlignment="1">
      <alignment vertical="center"/>
    </xf>
    <xf numFmtId="0" fontId="36" fillId="0" borderId="0" xfId="0" applyFont="1" applyFill="1" applyAlignment="1">
      <alignment horizontal="right" vertical="center"/>
    </xf>
    <xf numFmtId="0" fontId="36" fillId="0" borderId="0" xfId="0" applyFont="1" applyFill="1" applyAlignment="1">
      <alignment vertical="center"/>
    </xf>
    <xf numFmtId="0" fontId="36" fillId="36" borderId="0" xfId="0" applyFont="1" applyFill="1" applyAlignment="1">
      <alignment vertical="center"/>
    </xf>
    <xf numFmtId="0" fontId="36" fillId="36" borderId="0" xfId="0" applyFont="1" applyFill="1" applyAlignment="1">
      <alignment horizontal="center" vertical="center"/>
    </xf>
    <xf numFmtId="0" fontId="35" fillId="36" borderId="0" xfId="0" applyFont="1" applyFill="1" applyBorder="1" applyAlignment="1" quotePrefix="1">
      <alignment vertical="center"/>
    </xf>
    <xf numFmtId="0" fontId="36" fillId="0" borderId="0" xfId="0" applyFont="1" applyAlignment="1">
      <alignment horizontal="center" vertical="center"/>
    </xf>
    <xf numFmtId="0" fontId="35" fillId="0" borderId="0" xfId="0" applyFont="1" applyAlignment="1">
      <alignment horizontal="right" vertical="center"/>
    </xf>
    <xf numFmtId="0" fontId="35" fillId="0" borderId="0" xfId="0" applyFont="1" applyBorder="1" applyAlignment="1" applyProtection="1">
      <alignment horizontal="left" vertical="center"/>
      <protection/>
    </xf>
    <xf numFmtId="0" fontId="35" fillId="0" borderId="0" xfId="0" applyFont="1" applyBorder="1" applyAlignment="1" applyProtection="1">
      <alignment vertical="center"/>
      <protection/>
    </xf>
    <xf numFmtId="20" fontId="35" fillId="36" borderId="0" xfId="0" applyNumberFormat="1" applyFont="1" applyFill="1" applyBorder="1" applyAlignment="1" applyProtection="1">
      <alignment vertical="center"/>
      <protection/>
    </xf>
    <xf numFmtId="0" fontId="35" fillId="36" borderId="0" xfId="0" applyFont="1" applyFill="1" applyBorder="1" applyAlignment="1" applyProtection="1">
      <alignment horizontal="center" vertical="center"/>
      <protection/>
    </xf>
    <xf numFmtId="0" fontId="36" fillId="0" borderId="0" xfId="0" applyFont="1" applyAlignment="1" applyProtection="1">
      <alignment vertical="center"/>
      <protection/>
    </xf>
    <xf numFmtId="0" fontId="35" fillId="0" borderId="0" xfId="0" applyFont="1" applyAlignment="1" applyProtection="1">
      <alignment vertical="center"/>
      <protection/>
    </xf>
    <xf numFmtId="0" fontId="35" fillId="36" borderId="0" xfId="0" applyFont="1" applyFill="1" applyBorder="1" applyAlignment="1" applyProtection="1">
      <alignment vertical="center"/>
      <protection locked="0"/>
    </xf>
    <xf numFmtId="0" fontId="37" fillId="0" borderId="0" xfId="0" applyFont="1" applyAlignment="1">
      <alignment vertical="center"/>
    </xf>
    <xf numFmtId="0" fontId="35" fillId="0" borderId="0" xfId="0" applyFont="1" applyBorder="1" applyAlignment="1" applyProtection="1">
      <alignment horizontal="center" vertical="center"/>
      <protection/>
    </xf>
    <xf numFmtId="0" fontId="35" fillId="0" borderId="0" xfId="0" applyFont="1" applyAlignment="1" applyProtection="1">
      <alignment horizontal="right" vertical="center"/>
      <protection/>
    </xf>
    <xf numFmtId="0" fontId="35" fillId="36" borderId="0" xfId="0" applyFont="1" applyFill="1" applyBorder="1" applyAlignment="1" applyProtection="1">
      <alignment horizontal="left" vertical="center"/>
      <protection/>
    </xf>
    <xf numFmtId="20" fontId="35" fillId="0" borderId="0" xfId="0" applyNumberFormat="1" applyFont="1" applyBorder="1" applyAlignment="1" applyProtection="1">
      <alignment vertical="center"/>
      <protection/>
    </xf>
    <xf numFmtId="0" fontId="35" fillId="0" borderId="0" xfId="0" applyFont="1" applyBorder="1" applyAlignment="1" applyProtection="1">
      <alignment horizontal="right" vertical="center"/>
      <protection/>
    </xf>
    <xf numFmtId="187" fontId="35" fillId="0" borderId="0" xfId="0" applyNumberFormat="1" applyFont="1" applyBorder="1" applyAlignment="1" applyProtection="1">
      <alignment vertical="center"/>
      <protection/>
    </xf>
    <xf numFmtId="0" fontId="35" fillId="36" borderId="0" xfId="0" applyFont="1" applyFill="1" applyBorder="1" applyAlignment="1" applyProtection="1">
      <alignment vertical="center"/>
      <protection/>
    </xf>
    <xf numFmtId="0" fontId="37" fillId="0" borderId="0" xfId="0" applyFont="1" applyBorder="1" applyAlignment="1" applyProtection="1">
      <alignment horizontal="left" vertical="center"/>
      <protection/>
    </xf>
    <xf numFmtId="0" fontId="35" fillId="0" borderId="0" xfId="0" applyFont="1" applyAlignment="1" applyProtection="1">
      <alignment horizontal="center" vertical="center"/>
      <protection/>
    </xf>
    <xf numFmtId="0" fontId="36" fillId="0" borderId="0" xfId="0" applyFont="1" applyBorder="1" applyAlignment="1" applyProtection="1">
      <alignment vertical="center"/>
      <protection/>
    </xf>
    <xf numFmtId="0" fontId="38" fillId="0" borderId="0" xfId="0" applyFont="1" applyBorder="1" applyAlignment="1" applyProtection="1">
      <alignment vertical="center"/>
      <protection/>
    </xf>
    <xf numFmtId="0" fontId="36" fillId="0" borderId="0" xfId="0" applyFont="1" applyBorder="1" applyAlignment="1" applyProtection="1">
      <alignment horizontal="center" vertical="center"/>
      <protection/>
    </xf>
    <xf numFmtId="0" fontId="35" fillId="0" borderId="0" xfId="0" applyFont="1" applyAlignment="1" applyProtection="1">
      <alignment vertical="center"/>
      <protection locked="0"/>
    </xf>
    <xf numFmtId="20" fontId="35" fillId="36" borderId="0" xfId="0" applyNumberFormat="1" applyFont="1" applyFill="1" applyBorder="1" applyAlignment="1" applyProtection="1">
      <alignment vertical="center"/>
      <protection locked="0"/>
    </xf>
    <xf numFmtId="0" fontId="38" fillId="0" borderId="0" xfId="0" applyFont="1" applyAlignment="1">
      <alignment vertical="center"/>
    </xf>
    <xf numFmtId="0" fontId="38" fillId="0" borderId="0" xfId="0" applyFont="1" applyAlignment="1" applyProtection="1">
      <alignment vertical="center"/>
      <protection/>
    </xf>
    <xf numFmtId="0" fontId="38" fillId="0" borderId="0" xfId="0" applyFont="1" applyAlignment="1" applyProtection="1">
      <alignment horizontal="left" vertical="center"/>
      <protection/>
    </xf>
    <xf numFmtId="0" fontId="38" fillId="0" borderId="0" xfId="0" applyFont="1" applyAlignment="1">
      <alignment horizontal="left" vertical="center"/>
    </xf>
    <xf numFmtId="0" fontId="38" fillId="0" borderId="0" xfId="0" applyFont="1" applyAlignment="1">
      <alignment horizontal="right" vertical="center"/>
    </xf>
    <xf numFmtId="0" fontId="35" fillId="0" borderId="50" xfId="0" applyFont="1" applyBorder="1" applyAlignment="1">
      <alignment horizontal="center" vertical="center" wrapText="1"/>
    </xf>
    <xf numFmtId="0" fontId="38" fillId="0" borderId="50" xfId="0" applyFont="1" applyBorder="1" applyAlignment="1">
      <alignment horizontal="center" vertical="center" wrapText="1"/>
    </xf>
    <xf numFmtId="0" fontId="35" fillId="0" borderId="86" xfId="0" applyFont="1" applyBorder="1" applyAlignment="1">
      <alignment vertical="center"/>
    </xf>
    <xf numFmtId="0" fontId="35" fillId="0" borderId="87" xfId="0" applyFont="1" applyBorder="1" applyAlignment="1">
      <alignment vertical="center"/>
    </xf>
    <xf numFmtId="0" fontId="35" fillId="0" borderId="87" xfId="0" applyFont="1" applyBorder="1" applyAlignment="1" quotePrefix="1">
      <alignment vertical="center"/>
    </xf>
    <xf numFmtId="0" fontId="35" fillId="36" borderId="87" xfId="0" applyFont="1" applyFill="1" applyBorder="1" applyAlignment="1">
      <alignment vertical="center"/>
    </xf>
    <xf numFmtId="0" fontId="35" fillId="37" borderId="87" xfId="0" applyFont="1" applyFill="1" applyBorder="1" applyAlignment="1">
      <alignment vertical="center"/>
    </xf>
    <xf numFmtId="0" fontId="35" fillId="0" borderId="88" xfId="0" applyFont="1" applyBorder="1" applyAlignment="1">
      <alignment vertical="center"/>
    </xf>
    <xf numFmtId="0" fontId="35" fillId="0" borderId="14" xfId="0" applyFont="1" applyBorder="1" applyAlignment="1">
      <alignment horizontal="center" vertical="center" wrapText="1"/>
    </xf>
    <xf numFmtId="0" fontId="38" fillId="0" borderId="14" xfId="0" applyFont="1" applyBorder="1" applyAlignment="1">
      <alignment horizontal="center" vertical="center" wrapText="1"/>
    </xf>
    <xf numFmtId="0" fontId="37" fillId="0" borderId="23" xfId="0" applyFont="1" applyBorder="1" applyAlignment="1">
      <alignment horizontal="center" vertical="center"/>
    </xf>
    <xf numFmtId="0" fontId="37" fillId="0" borderId="32" xfId="0" applyFont="1" applyBorder="1" applyAlignment="1">
      <alignment horizontal="center" vertical="center"/>
    </xf>
    <xf numFmtId="0" fontId="37" fillId="0" borderId="22" xfId="0" applyFont="1" applyBorder="1" applyAlignment="1">
      <alignment horizontal="center" vertical="center"/>
    </xf>
    <xf numFmtId="0" fontId="37" fillId="0" borderId="21" xfId="0" applyFont="1" applyBorder="1" applyAlignment="1">
      <alignment horizontal="center" vertical="center"/>
    </xf>
    <xf numFmtId="0" fontId="37" fillId="0" borderId="21" xfId="0" applyFont="1" applyFill="1" applyBorder="1" applyAlignment="1">
      <alignment horizontal="center" vertical="center"/>
    </xf>
    <xf numFmtId="0" fontId="37" fillId="0" borderId="32" xfId="0" applyFont="1" applyFill="1" applyBorder="1" applyAlignment="1">
      <alignment horizontal="center" vertical="center"/>
    </xf>
    <xf numFmtId="0" fontId="37" fillId="0" borderId="22" xfId="0" applyFont="1" applyFill="1" applyBorder="1" applyAlignment="1">
      <alignment horizontal="center" vertical="center"/>
    </xf>
    <xf numFmtId="0" fontId="35" fillId="0" borderId="72" xfId="0" applyFont="1" applyBorder="1" applyAlignment="1">
      <alignment horizontal="center" vertical="center" wrapText="1"/>
    </xf>
    <xf numFmtId="0" fontId="38" fillId="0" borderId="72" xfId="0" applyFont="1" applyBorder="1" applyAlignment="1">
      <alignment horizontal="center" vertical="center" wrapText="1"/>
    </xf>
    <xf numFmtId="0" fontId="37" fillId="0" borderId="70" xfId="0" applyNumberFormat="1" applyFont="1" applyFill="1" applyBorder="1" applyAlignment="1">
      <alignment horizontal="center" vertical="center" wrapText="1"/>
    </xf>
    <xf numFmtId="0" fontId="37" fillId="0" borderId="89" xfId="0" applyNumberFormat="1" applyFont="1" applyFill="1" applyBorder="1" applyAlignment="1">
      <alignment horizontal="center" vertical="center" wrapText="1"/>
    </xf>
    <xf numFmtId="0" fontId="37" fillId="0" borderId="36" xfId="0" applyNumberFormat="1" applyFont="1" applyFill="1" applyBorder="1" applyAlignment="1">
      <alignment horizontal="center" vertical="center" wrapText="1"/>
    </xf>
    <xf numFmtId="0" fontId="37" fillId="0" borderId="42" xfId="0" applyNumberFormat="1" applyFont="1" applyFill="1" applyBorder="1" applyAlignment="1">
      <alignment horizontal="center" vertical="center" wrapText="1"/>
    </xf>
    <xf numFmtId="0" fontId="35" fillId="0" borderId="90" xfId="0" applyFont="1" applyBorder="1" applyAlignment="1">
      <alignment vertical="center"/>
    </xf>
    <xf numFmtId="0" fontId="35" fillId="6" borderId="50" xfId="0" applyFont="1" applyFill="1" applyBorder="1" applyAlignment="1" applyProtection="1">
      <alignment horizontal="center" vertical="center" shrinkToFit="1"/>
      <protection locked="0"/>
    </xf>
    <xf numFmtId="0" fontId="35" fillId="6" borderId="50" xfId="0" applyFont="1" applyFill="1" applyBorder="1" applyAlignment="1" applyProtection="1">
      <alignment horizontal="center" vertical="center" wrapText="1"/>
      <protection locked="0"/>
    </xf>
    <xf numFmtId="0" fontId="39" fillId="0" borderId="91" xfId="0" applyFont="1" applyBorder="1" applyAlignment="1">
      <alignment vertical="center"/>
    </xf>
    <xf numFmtId="0" fontId="39" fillId="0" borderId="49" xfId="0" applyFont="1" applyBorder="1" applyAlignment="1">
      <alignment vertical="center"/>
    </xf>
    <xf numFmtId="0" fontId="41" fillId="0" borderId="49" xfId="0" applyFont="1" applyBorder="1" applyAlignment="1">
      <alignment vertical="center"/>
    </xf>
    <xf numFmtId="0" fontId="41" fillId="0" borderId="51" xfId="0" applyFont="1" applyBorder="1" applyAlignment="1">
      <alignment vertical="center"/>
    </xf>
    <xf numFmtId="188" fontId="35" fillId="6" borderId="14" xfId="0" applyNumberFormat="1" applyFont="1" applyFill="1" applyBorder="1" applyAlignment="1" applyProtection="1">
      <alignment horizontal="center" vertical="center" shrinkToFit="1"/>
      <protection locked="0"/>
    </xf>
    <xf numFmtId="188" fontId="35" fillId="6" borderId="31" xfId="0" applyNumberFormat="1" applyFont="1" applyFill="1" applyBorder="1" applyAlignment="1" applyProtection="1">
      <alignment horizontal="center" vertical="center" shrinkToFit="1"/>
      <protection locked="0"/>
    </xf>
    <xf numFmtId="188" fontId="35" fillId="6" borderId="92" xfId="0" applyNumberFormat="1" applyFont="1" applyFill="1" applyBorder="1" applyAlignment="1" applyProtection="1">
      <alignment horizontal="center" vertical="center" shrinkToFit="1"/>
      <protection locked="0"/>
    </xf>
    <xf numFmtId="0" fontId="35" fillId="0" borderId="37" xfId="0" applyFont="1" applyBorder="1" applyAlignment="1">
      <alignment horizontal="center" vertical="center"/>
    </xf>
    <xf numFmtId="0" fontId="35" fillId="6" borderId="14" xfId="0" applyFont="1" applyFill="1" applyBorder="1" applyAlignment="1" applyProtection="1">
      <alignment horizontal="center" vertical="center" shrinkToFit="1"/>
      <protection locked="0"/>
    </xf>
    <xf numFmtId="0" fontId="35" fillId="6" borderId="14" xfId="0" applyFont="1" applyFill="1" applyBorder="1" applyAlignment="1" applyProtection="1">
      <alignment horizontal="center" vertical="center" wrapText="1"/>
      <protection locked="0"/>
    </xf>
    <xf numFmtId="0" fontId="39" fillId="0" borderId="93" xfId="0" applyFont="1" applyBorder="1" applyAlignment="1">
      <alignment vertical="center"/>
    </xf>
    <xf numFmtId="0" fontId="39" fillId="0" borderId="94" xfId="0" applyFont="1" applyBorder="1" applyAlignment="1">
      <alignment vertical="center"/>
    </xf>
    <xf numFmtId="0" fontId="41" fillId="0" borderId="94" xfId="0" applyFont="1" applyBorder="1" applyAlignment="1">
      <alignment vertical="center"/>
    </xf>
    <xf numFmtId="0" fontId="41" fillId="0" borderId="95" xfId="0" applyFont="1" applyBorder="1" applyAlignment="1">
      <alignment vertical="center"/>
    </xf>
    <xf numFmtId="188" fontId="35" fillId="0" borderId="96" xfId="0" applyNumberFormat="1" applyFont="1" applyBorder="1" applyAlignment="1">
      <alignment horizontal="center" vertical="center" shrinkToFit="1"/>
    </xf>
    <xf numFmtId="188" fontId="35" fillId="0" borderId="97" xfId="0" applyNumberFormat="1" applyFont="1" applyBorder="1" applyAlignment="1">
      <alignment horizontal="center" vertical="center" shrinkToFit="1"/>
    </xf>
    <xf numFmtId="188" fontId="35" fillId="0" borderId="98" xfId="0" applyNumberFormat="1" applyFont="1" applyBorder="1" applyAlignment="1">
      <alignment horizontal="center" vertical="center" shrinkToFit="1"/>
    </xf>
    <xf numFmtId="0" fontId="35" fillId="0" borderId="99" xfId="0" applyFont="1" applyBorder="1" applyAlignment="1">
      <alignment horizontal="center" vertical="center"/>
    </xf>
    <xf numFmtId="0" fontId="35" fillId="6" borderId="15" xfId="0" applyFont="1" applyFill="1" applyBorder="1" applyAlignment="1" applyProtection="1">
      <alignment horizontal="center" vertical="center" shrinkToFit="1"/>
      <protection locked="0"/>
    </xf>
    <xf numFmtId="0" fontId="35" fillId="6" borderId="15" xfId="0" applyFont="1" applyFill="1" applyBorder="1" applyAlignment="1" applyProtection="1">
      <alignment horizontal="center" vertical="center" wrapText="1"/>
      <protection locked="0"/>
    </xf>
    <xf numFmtId="0" fontId="39" fillId="0" borderId="100" xfId="0" applyFont="1" applyBorder="1" applyAlignment="1">
      <alignment vertical="center"/>
    </xf>
    <xf numFmtId="0" fontId="39" fillId="0" borderId="12" xfId="0" applyFont="1" applyBorder="1" applyAlignment="1">
      <alignment vertical="center"/>
    </xf>
    <xf numFmtId="0" fontId="41" fillId="0" borderId="101" xfId="0" applyFont="1" applyBorder="1" applyAlignment="1">
      <alignment vertical="center"/>
    </xf>
    <xf numFmtId="0" fontId="41" fillId="0" borderId="102" xfId="0" applyFont="1" applyBorder="1" applyAlignment="1">
      <alignment horizontal="center" vertical="center"/>
    </xf>
    <xf numFmtId="188" fontId="35" fillId="0" borderId="103" xfId="0" applyNumberFormat="1" applyFont="1" applyBorder="1" applyAlignment="1">
      <alignment horizontal="center" vertical="center" shrinkToFit="1"/>
    </xf>
    <xf numFmtId="188" fontId="35" fillId="0" borderId="104" xfId="0" applyNumberFormat="1" applyFont="1" applyBorder="1" applyAlignment="1">
      <alignment horizontal="center" vertical="center" shrinkToFit="1"/>
    </xf>
    <xf numFmtId="188" fontId="35" fillId="0" borderId="105" xfId="0" applyNumberFormat="1" applyFont="1" applyBorder="1" applyAlignment="1">
      <alignment horizontal="center" vertical="center" shrinkToFit="1"/>
    </xf>
    <xf numFmtId="0" fontId="35" fillId="0" borderId="106" xfId="0" applyFont="1" applyBorder="1" applyAlignment="1">
      <alignment vertical="center"/>
    </xf>
    <xf numFmtId="0" fontId="35" fillId="6" borderId="17" xfId="0" applyFont="1" applyFill="1" applyBorder="1" applyAlignment="1" applyProtection="1">
      <alignment horizontal="center" vertical="center" shrinkToFit="1"/>
      <protection locked="0"/>
    </xf>
    <xf numFmtId="0" fontId="35" fillId="6" borderId="17" xfId="0" applyFont="1" applyFill="1" applyBorder="1" applyAlignment="1" applyProtection="1">
      <alignment horizontal="center" vertical="center" wrapText="1"/>
      <protection locked="0"/>
    </xf>
    <xf numFmtId="0" fontId="39" fillId="0" borderId="16" xfId="0" applyFont="1" applyBorder="1" applyAlignment="1">
      <alignment vertical="center"/>
    </xf>
    <xf numFmtId="0" fontId="39" fillId="0" borderId="13" xfId="0" applyFont="1" applyBorder="1" applyAlignment="1">
      <alignment vertical="center"/>
    </xf>
    <xf numFmtId="0" fontId="41" fillId="0" borderId="13" xfId="0" applyFont="1" applyBorder="1" applyAlignment="1">
      <alignment vertical="center"/>
    </xf>
    <xf numFmtId="0" fontId="41" fillId="0" borderId="56" xfId="0" applyFont="1" applyBorder="1" applyAlignment="1">
      <alignment vertical="center"/>
    </xf>
    <xf numFmtId="188" fontId="35" fillId="6" borderId="107" xfId="0" applyNumberFormat="1" applyFont="1" applyFill="1" applyBorder="1" applyAlignment="1" applyProtection="1">
      <alignment horizontal="center" vertical="center" shrinkToFit="1"/>
      <protection locked="0"/>
    </xf>
    <xf numFmtId="188" fontId="35" fillId="6" borderId="108" xfId="0" applyNumberFormat="1" applyFont="1" applyFill="1" applyBorder="1" applyAlignment="1" applyProtection="1">
      <alignment horizontal="center" vertical="center" shrinkToFit="1"/>
      <protection locked="0"/>
    </xf>
    <xf numFmtId="188" fontId="35" fillId="6" borderId="109" xfId="0" applyNumberFormat="1" applyFont="1" applyFill="1" applyBorder="1" applyAlignment="1" applyProtection="1">
      <alignment horizontal="center" vertical="center" shrinkToFit="1"/>
      <protection locked="0"/>
    </xf>
    <xf numFmtId="0" fontId="39" fillId="0" borderId="0" xfId="0" applyFont="1" applyBorder="1" applyAlignment="1">
      <alignment vertical="center"/>
    </xf>
    <xf numFmtId="0" fontId="41" fillId="0" borderId="0" xfId="0" applyFont="1" applyBorder="1" applyAlignment="1">
      <alignment vertical="center"/>
    </xf>
    <xf numFmtId="0" fontId="41" fillId="0" borderId="59" xfId="0" applyFont="1" applyBorder="1" applyAlignment="1">
      <alignment horizontal="center" vertical="center"/>
    </xf>
    <xf numFmtId="0" fontId="39" fillId="0" borderId="101" xfId="0" applyFont="1" applyBorder="1" applyAlignment="1">
      <alignment vertical="center"/>
    </xf>
    <xf numFmtId="0" fontId="41" fillId="0" borderId="12" xfId="0" applyFont="1" applyBorder="1" applyAlignment="1">
      <alignment vertical="center"/>
    </xf>
    <xf numFmtId="0" fontId="41" fillId="0" borderId="110" xfId="0" applyFont="1" applyBorder="1" applyAlignment="1">
      <alignment horizontal="center" vertical="center"/>
    </xf>
    <xf numFmtId="0" fontId="41" fillId="0" borderId="59" xfId="0" applyFont="1" applyBorder="1" applyAlignment="1">
      <alignment vertical="center"/>
    </xf>
    <xf numFmtId="0" fontId="39" fillId="0" borderId="111" xfId="0" applyFont="1" applyBorder="1" applyAlignment="1">
      <alignment vertical="center"/>
    </xf>
    <xf numFmtId="0" fontId="39" fillId="0" borderId="112" xfId="0" applyFont="1" applyBorder="1" applyAlignment="1">
      <alignment vertical="center"/>
    </xf>
    <xf numFmtId="0" fontId="41" fillId="0" borderId="112" xfId="0" applyFont="1" applyBorder="1" applyAlignment="1">
      <alignment vertical="center"/>
    </xf>
    <xf numFmtId="0" fontId="41" fillId="0" borderId="113" xfId="0" applyFont="1" applyBorder="1" applyAlignment="1">
      <alignment horizontal="center" vertical="center"/>
    </xf>
    <xf numFmtId="0" fontId="39" fillId="0" borderId="114" xfId="0" applyFont="1" applyBorder="1" applyAlignment="1">
      <alignment vertical="center"/>
    </xf>
    <xf numFmtId="0" fontId="39" fillId="0" borderId="115" xfId="0" applyFont="1" applyBorder="1" applyAlignment="1">
      <alignment vertical="center"/>
    </xf>
    <xf numFmtId="0" fontId="41" fillId="0" borderId="115" xfId="0" applyFont="1" applyBorder="1" applyAlignment="1">
      <alignment vertical="center"/>
    </xf>
    <xf numFmtId="0" fontId="41" fillId="0" borderId="116" xfId="0" applyFont="1" applyBorder="1" applyAlignment="1">
      <alignment vertical="center"/>
    </xf>
    <xf numFmtId="0" fontId="35" fillId="6" borderId="72" xfId="0" applyFont="1" applyFill="1" applyBorder="1" applyAlignment="1" applyProtection="1">
      <alignment horizontal="center" vertical="center" shrinkToFit="1"/>
      <protection locked="0"/>
    </xf>
    <xf numFmtId="0" fontId="35" fillId="6" borderId="72" xfId="0" applyFont="1" applyFill="1" applyBorder="1" applyAlignment="1" applyProtection="1">
      <alignment horizontal="center" vertical="center" wrapText="1"/>
      <protection locked="0"/>
    </xf>
    <xf numFmtId="0" fontId="39" fillId="0" borderId="117" xfId="0" applyFont="1" applyBorder="1" applyAlignment="1">
      <alignment vertical="center"/>
    </xf>
    <xf numFmtId="0" fontId="39" fillId="0" borderId="48" xfId="0" applyFont="1" applyBorder="1" applyAlignment="1">
      <alignment vertical="center"/>
    </xf>
    <xf numFmtId="0" fontId="41" fillId="0" borderId="48" xfId="0" applyFont="1" applyBorder="1" applyAlignment="1">
      <alignment vertical="center"/>
    </xf>
    <xf numFmtId="0" fontId="41" fillId="0" borderId="73" xfId="0" applyFont="1" applyBorder="1" applyAlignment="1">
      <alignment horizontal="center" vertical="center"/>
    </xf>
    <xf numFmtId="188" fontId="37" fillId="38" borderId="118" xfId="0" applyNumberFormat="1" applyFont="1" applyFill="1" applyBorder="1" applyAlignment="1" applyProtection="1">
      <alignment horizontal="center" vertical="center" shrinkToFit="1"/>
      <protection locked="0"/>
    </xf>
    <xf numFmtId="188" fontId="37" fillId="38" borderId="119" xfId="0" applyNumberFormat="1" applyFont="1" applyFill="1" applyBorder="1" applyAlignment="1" applyProtection="1">
      <alignment horizontal="center" vertical="center" shrinkToFit="1"/>
      <protection locked="0"/>
    </xf>
    <xf numFmtId="188" fontId="37" fillId="38" borderId="120" xfId="0" applyNumberFormat="1" applyFont="1" applyFill="1" applyBorder="1" applyAlignment="1" applyProtection="1">
      <alignment horizontal="center" vertical="center" shrinkToFit="1"/>
      <protection locked="0"/>
    </xf>
    <xf numFmtId="188" fontId="37" fillId="38" borderId="121" xfId="0" applyNumberFormat="1" applyFont="1" applyFill="1" applyBorder="1" applyAlignment="1" applyProtection="1">
      <alignment horizontal="center" vertical="center" shrinkToFit="1"/>
      <protection locked="0"/>
    </xf>
    <xf numFmtId="188" fontId="37" fillId="38" borderId="122" xfId="0" applyNumberFormat="1" applyFont="1" applyFill="1" applyBorder="1" applyAlignment="1" applyProtection="1">
      <alignment horizontal="center" vertical="center" shrinkToFit="1"/>
      <protection locked="0"/>
    </xf>
    <xf numFmtId="188" fontId="37" fillId="38" borderId="123" xfId="0" applyNumberFormat="1" applyFont="1" applyFill="1" applyBorder="1" applyAlignment="1" applyProtection="1">
      <alignment horizontal="center" vertical="center" shrinkToFit="1"/>
      <protection locked="0"/>
    </xf>
    <xf numFmtId="188" fontId="37" fillId="38" borderId="104" xfId="0" applyNumberFormat="1" applyFont="1" applyFill="1" applyBorder="1" applyAlignment="1" applyProtection="1">
      <alignment horizontal="center" vertical="center" shrinkToFit="1"/>
      <protection locked="0"/>
    </xf>
    <xf numFmtId="188" fontId="37" fillId="38" borderId="105" xfId="0" applyNumberFormat="1" applyFont="1" applyFill="1" applyBorder="1" applyAlignment="1" applyProtection="1">
      <alignment horizontal="center" vertical="center" shrinkToFit="1"/>
      <protection locked="0"/>
    </xf>
    <xf numFmtId="188" fontId="37" fillId="38" borderId="103" xfId="0" applyNumberFormat="1" applyFont="1" applyFill="1" applyBorder="1" applyAlignment="1" applyProtection="1">
      <alignment horizontal="center" vertical="center" shrinkToFit="1"/>
      <protection locked="0"/>
    </xf>
    <xf numFmtId="188" fontId="37" fillId="38" borderId="124" xfId="0" applyNumberFormat="1" applyFont="1" applyFill="1" applyBorder="1" applyAlignment="1" applyProtection="1">
      <alignment horizontal="center" vertical="center" shrinkToFit="1"/>
      <protection locked="0"/>
    </xf>
    <xf numFmtId="188" fontId="37" fillId="38" borderId="22" xfId="0" applyNumberFormat="1" applyFont="1" applyFill="1" applyBorder="1" applyAlignment="1" applyProtection="1">
      <alignment horizontal="center" vertical="center" shrinkToFit="1"/>
      <protection locked="0"/>
    </xf>
    <xf numFmtId="188" fontId="37" fillId="38" borderId="21" xfId="0" applyNumberFormat="1" applyFont="1" applyFill="1" applyBorder="1" applyAlignment="1" applyProtection="1">
      <alignment horizontal="center" vertical="center" shrinkToFit="1"/>
      <protection locked="0"/>
    </xf>
    <xf numFmtId="188" fontId="37" fillId="0" borderId="123" xfId="0" applyNumberFormat="1" applyFont="1" applyBorder="1" applyAlignment="1">
      <alignment horizontal="center" vertical="center" shrinkToFit="1"/>
    </xf>
    <xf numFmtId="188" fontId="37" fillId="0" borderId="104" xfId="0" applyNumberFormat="1" applyFont="1" applyBorder="1" applyAlignment="1">
      <alignment horizontal="center" vertical="center" shrinkToFit="1"/>
    </xf>
    <xf numFmtId="188" fontId="37" fillId="0" borderId="22" xfId="0" applyNumberFormat="1" applyFont="1" applyBorder="1" applyAlignment="1">
      <alignment horizontal="center" vertical="center" shrinkToFit="1"/>
    </xf>
    <xf numFmtId="188" fontId="37" fillId="0" borderId="125" xfId="0" applyNumberFormat="1" applyFont="1" applyBorder="1" applyAlignment="1">
      <alignment horizontal="center" vertical="center" shrinkToFit="1"/>
    </xf>
    <xf numFmtId="188" fontId="37" fillId="0" borderId="126" xfId="0" applyNumberFormat="1" applyFont="1" applyBorder="1" applyAlignment="1">
      <alignment horizontal="center" vertical="center" shrinkToFit="1"/>
    </xf>
    <xf numFmtId="188" fontId="37" fillId="0" borderId="127" xfId="0" applyNumberFormat="1" applyFont="1" applyBorder="1" applyAlignment="1">
      <alignment horizontal="center" vertical="center" shrinkToFit="1"/>
    </xf>
    <xf numFmtId="188" fontId="37" fillId="0" borderId="128" xfId="0" applyNumberFormat="1" applyFont="1" applyBorder="1" applyAlignment="1">
      <alignment horizontal="center" vertical="center" shrinkToFit="1"/>
    </xf>
    <xf numFmtId="188" fontId="37" fillId="0" borderId="129" xfId="0" applyNumberFormat="1" applyFont="1" applyBorder="1" applyAlignment="1">
      <alignment horizontal="center" vertical="center" shrinkToFit="1"/>
    </xf>
    <xf numFmtId="0" fontId="39" fillId="0" borderId="0" xfId="0" applyFont="1" applyAlignment="1">
      <alignment vertical="center"/>
    </xf>
    <xf numFmtId="0" fontId="41" fillId="0" borderId="0" xfId="0" applyFont="1" applyAlignment="1">
      <alignment vertical="center"/>
    </xf>
    <xf numFmtId="0" fontId="39" fillId="0" borderId="0" xfId="0" applyFont="1" applyAlignment="1">
      <alignment horizontal="right" vertical="center"/>
    </xf>
    <xf numFmtId="0" fontId="38" fillId="0" borderId="0" xfId="0" applyFont="1" applyFill="1" applyAlignment="1">
      <alignment vertical="center"/>
    </xf>
    <xf numFmtId="0" fontId="38" fillId="0" borderId="0" xfId="0" applyFont="1" applyFill="1" applyAlignment="1">
      <alignment horizontal="left" vertical="center"/>
    </xf>
    <xf numFmtId="0" fontId="38" fillId="0" borderId="0" xfId="0" applyFont="1" applyFill="1" applyAlignment="1">
      <alignment horizontal="left" vertical="center" wrapText="1"/>
    </xf>
    <xf numFmtId="0" fontId="38" fillId="0" borderId="0" xfId="0" applyFont="1" applyAlignment="1">
      <alignment horizontal="left" vertical="center" wrapText="1"/>
    </xf>
    <xf numFmtId="0" fontId="38" fillId="0" borderId="0" xfId="0" applyFont="1" applyFill="1" applyAlignment="1">
      <alignment vertical="center" textRotation="90"/>
    </xf>
    <xf numFmtId="0" fontId="93" fillId="36" borderId="0" xfId="0" applyFont="1" applyFill="1" applyAlignment="1" applyProtection="1">
      <alignment vertical="center"/>
      <protection/>
    </xf>
    <xf numFmtId="0" fontId="94" fillId="36" borderId="0" xfId="0" applyFont="1" applyFill="1" applyAlignment="1" applyProtection="1">
      <alignment horizontal="left" vertical="center"/>
      <protection/>
    </xf>
    <xf numFmtId="0" fontId="93" fillId="36" borderId="0" xfId="0" applyFont="1" applyFill="1" applyAlignment="1" applyProtection="1">
      <alignment horizontal="center" vertical="center"/>
      <protection/>
    </xf>
    <xf numFmtId="0" fontId="93" fillId="36" borderId="0" xfId="0" applyFont="1" applyFill="1" applyAlignment="1" applyProtection="1">
      <alignment horizontal="left" vertical="center"/>
      <protection/>
    </xf>
    <xf numFmtId="0" fontId="95" fillId="36" borderId="0" xfId="0" applyFont="1" applyFill="1" applyAlignment="1">
      <alignment vertical="center"/>
    </xf>
    <xf numFmtId="0" fontId="93" fillId="36" borderId="0" xfId="0" applyFont="1" applyFill="1" applyAlignment="1">
      <alignment vertical="center"/>
    </xf>
    <xf numFmtId="0" fontId="95" fillId="36" borderId="0" xfId="0" applyFont="1" applyFill="1" applyAlignment="1">
      <alignment horizontal="left" vertical="center"/>
    </xf>
    <xf numFmtId="0" fontId="96" fillId="36" borderId="74" xfId="0" applyFont="1" applyFill="1" applyBorder="1" applyAlignment="1" applyProtection="1">
      <alignment horizontal="center" vertical="center" shrinkToFit="1"/>
      <protection/>
    </xf>
    <xf numFmtId="0" fontId="96" fillId="36" borderId="75" xfId="0" applyFont="1" applyFill="1" applyBorder="1" applyAlignment="1" applyProtection="1">
      <alignment horizontal="center" vertical="center"/>
      <protection/>
    </xf>
    <xf numFmtId="0" fontId="93" fillId="36" borderId="0" xfId="0" applyFont="1" applyFill="1" applyAlignment="1" applyProtection="1">
      <alignment horizontal="center" vertical="center"/>
      <protection locked="0"/>
    </xf>
    <xf numFmtId="0" fontId="93" fillId="38" borderId="32" xfId="0" applyFont="1" applyFill="1" applyBorder="1" applyAlignment="1" applyProtection="1">
      <alignment horizontal="center" vertical="center"/>
      <protection locked="0"/>
    </xf>
    <xf numFmtId="0" fontId="93" fillId="38" borderId="0" xfId="0" applyFont="1" applyFill="1" applyBorder="1" applyAlignment="1" applyProtection="1">
      <alignment horizontal="center" vertical="center"/>
      <protection locked="0"/>
    </xf>
    <xf numFmtId="20" fontId="93" fillId="38" borderId="32" xfId="0" applyNumberFormat="1" applyFont="1" applyFill="1" applyBorder="1" applyAlignment="1" applyProtection="1">
      <alignment horizontal="center" vertical="center"/>
      <protection locked="0"/>
    </xf>
    <xf numFmtId="0" fontId="93" fillId="36" borderId="0" xfId="0" applyFont="1" applyFill="1" applyAlignment="1" applyProtection="1">
      <alignment horizontal="right" vertical="center"/>
      <protection locked="0"/>
    </xf>
    <xf numFmtId="0" fontId="93" fillId="36" borderId="0" xfId="0" applyFont="1" applyFill="1" applyAlignment="1" applyProtection="1">
      <alignment vertical="center"/>
      <protection locked="0"/>
    </xf>
    <xf numFmtId="0" fontId="93" fillId="36" borderId="32" xfId="0" applyNumberFormat="1" applyFont="1" applyFill="1" applyBorder="1" applyAlignment="1" applyProtection="1">
      <alignment horizontal="center" vertical="center"/>
      <protection/>
    </xf>
    <xf numFmtId="20" fontId="93" fillId="36" borderId="32" xfId="0" applyNumberFormat="1" applyFont="1" applyFill="1" applyBorder="1" applyAlignment="1" applyProtection="1">
      <alignment horizontal="center" vertical="center"/>
      <protection/>
    </xf>
    <xf numFmtId="189" fontId="93" fillId="36" borderId="32" xfId="0" applyNumberFormat="1" applyFont="1" applyFill="1" applyBorder="1" applyAlignment="1" applyProtection="1">
      <alignment horizontal="center" vertical="center"/>
      <protection/>
    </xf>
    <xf numFmtId="0" fontId="93" fillId="36" borderId="0" xfId="0" applyFont="1" applyFill="1" applyAlignment="1" applyProtection="1">
      <alignment horizontal="right" vertical="center"/>
      <protection/>
    </xf>
    <xf numFmtId="0" fontId="93" fillId="38" borderId="32" xfId="0" applyFont="1" applyFill="1" applyBorder="1" applyAlignment="1" applyProtection="1">
      <alignment horizontal="left" vertical="center"/>
      <protection locked="0"/>
    </xf>
    <xf numFmtId="20" fontId="93" fillId="36" borderId="32" xfId="0" applyNumberFormat="1" applyFont="1" applyFill="1" applyBorder="1" applyAlignment="1" applyProtection="1">
      <alignment horizontal="center" vertical="center"/>
      <protection locked="0"/>
    </xf>
    <xf numFmtId="0" fontId="93" fillId="36" borderId="32" xfId="0" applyFont="1" applyFill="1" applyBorder="1" applyAlignment="1" applyProtection="1">
      <alignment horizontal="center" vertical="center"/>
      <protection locked="0"/>
    </xf>
    <xf numFmtId="0" fontId="93" fillId="38" borderId="32" xfId="0" applyNumberFormat="1" applyFont="1" applyFill="1" applyBorder="1" applyAlignment="1" applyProtection="1">
      <alignment horizontal="center" vertical="center"/>
      <protection locked="0"/>
    </xf>
    <xf numFmtId="0" fontId="97" fillId="38" borderId="74" xfId="0" applyFont="1" applyFill="1" applyBorder="1" applyAlignment="1" applyProtection="1">
      <alignment horizontal="center" vertical="center"/>
      <protection locked="0"/>
    </xf>
    <xf numFmtId="0" fontId="97" fillId="38" borderId="76" xfId="0" applyFont="1" applyFill="1" applyBorder="1" applyAlignment="1" applyProtection="1">
      <alignment horizontal="center" vertical="center"/>
      <protection locked="0"/>
    </xf>
    <xf numFmtId="0" fontId="97" fillId="38" borderId="75" xfId="0" applyFont="1" applyFill="1" applyBorder="1" applyAlignment="1" applyProtection="1">
      <alignment horizontal="center" vertical="center"/>
      <protection locked="0"/>
    </xf>
    <xf numFmtId="0" fontId="0" fillId="36" borderId="0" xfId="0" applyFill="1" applyAlignment="1">
      <alignment vertical="center"/>
    </xf>
    <xf numFmtId="0" fontId="38" fillId="36" borderId="0" xfId="0" applyFont="1" applyFill="1" applyAlignment="1">
      <alignment horizontal="left" vertical="center"/>
    </xf>
    <xf numFmtId="0" fontId="38" fillId="36" borderId="0" xfId="0" applyFont="1" applyFill="1" applyAlignment="1">
      <alignment vertical="center"/>
    </xf>
    <xf numFmtId="0" fontId="43" fillId="36" borderId="0" xfId="0" applyFont="1" applyFill="1" applyAlignment="1">
      <alignment horizontal="left" vertical="center"/>
    </xf>
    <xf numFmtId="0" fontId="38" fillId="38" borderId="32" xfId="0" applyFont="1" applyFill="1" applyBorder="1" applyAlignment="1">
      <alignment horizontal="left" vertical="center"/>
    </xf>
    <xf numFmtId="0" fontId="38" fillId="6" borderId="32" xfId="0" applyFont="1" applyFill="1" applyBorder="1" applyAlignment="1">
      <alignment horizontal="left" vertical="center"/>
    </xf>
    <xf numFmtId="0" fontId="98" fillId="36" borderId="0" xfId="0" applyFont="1" applyFill="1" applyAlignment="1">
      <alignment horizontal="left" vertical="center"/>
    </xf>
    <xf numFmtId="0" fontId="38" fillId="36" borderId="0" xfId="0" applyFont="1" applyFill="1" applyBorder="1" applyAlignment="1">
      <alignment horizontal="center" vertical="center"/>
    </xf>
    <xf numFmtId="0" fontId="38" fillId="36" borderId="0" xfId="0" applyFont="1" applyFill="1" applyBorder="1" applyAlignment="1">
      <alignment horizontal="left" vertical="center"/>
    </xf>
    <xf numFmtId="0" fontId="38" fillId="36" borderId="32" xfId="0" applyFont="1" applyFill="1" applyBorder="1" applyAlignment="1">
      <alignment horizontal="center" vertical="center"/>
    </xf>
    <xf numFmtId="0" fontId="38" fillId="36" borderId="32" xfId="0" applyFont="1" applyFill="1" applyBorder="1" applyAlignment="1">
      <alignment horizontal="left" vertical="center"/>
    </xf>
    <xf numFmtId="0" fontId="44" fillId="36" borderId="0" xfId="0" applyFont="1" applyFill="1" applyAlignment="1">
      <alignment vertical="center"/>
    </xf>
    <xf numFmtId="0" fontId="44" fillId="36" borderId="0" xfId="0" applyFont="1" applyFill="1" applyAlignment="1">
      <alignment horizontal="left" vertical="center"/>
    </xf>
    <xf numFmtId="0" fontId="38" fillId="36" borderId="0" xfId="0" applyFont="1" applyFill="1" applyBorder="1" applyAlignment="1">
      <alignment vertical="center"/>
    </xf>
    <xf numFmtId="0" fontId="46" fillId="36" borderId="0" xfId="0" applyFont="1" applyFill="1" applyAlignment="1">
      <alignment vertical="center"/>
    </xf>
    <xf numFmtId="0" fontId="44" fillId="36" borderId="0" xfId="0" applyFont="1" applyFill="1" applyBorder="1" applyAlignment="1">
      <alignment vertical="center"/>
    </xf>
    <xf numFmtId="0" fontId="44" fillId="36" borderId="0" xfId="0" applyFont="1" applyFill="1" applyBorder="1" applyAlignment="1">
      <alignment vertical="center" shrinkToFit="1"/>
    </xf>
    <xf numFmtId="0" fontId="38" fillId="36" borderId="0" xfId="0" applyFont="1" applyFill="1" applyAlignment="1">
      <alignment vertical="center" wrapText="1"/>
    </xf>
    <xf numFmtId="0" fontId="38" fillId="37" borderId="0" xfId="0" applyFont="1" applyFill="1" applyAlignment="1">
      <alignment vertical="center" wrapText="1"/>
    </xf>
    <xf numFmtId="0" fontId="37" fillId="36" borderId="0" xfId="0" applyFont="1" applyFill="1" applyAlignment="1">
      <alignment/>
    </xf>
    <xf numFmtId="0" fontId="37" fillId="36" borderId="0" xfId="0" applyFont="1" applyFill="1" applyAlignment="1">
      <alignment vertical="center"/>
    </xf>
    <xf numFmtId="0" fontId="37" fillId="36" borderId="0" xfId="0" applyFont="1" applyFill="1" applyAlignment="1">
      <alignment vertical="center" wrapText="1"/>
    </xf>
    <xf numFmtId="0" fontId="37" fillId="36" borderId="0" xfId="0" applyFont="1" applyFill="1" applyAlignment="1">
      <alignment horizontal="justify" vertical="center" wrapText="1"/>
    </xf>
    <xf numFmtId="0" fontId="0" fillId="0" borderId="13"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0" fillId="0" borderId="11" xfId="0" applyBorder="1" applyAlignment="1">
      <alignment vertical="center"/>
    </xf>
    <xf numFmtId="0" fontId="0" fillId="0" borderId="15" xfId="0" applyBorder="1" applyAlignment="1">
      <alignment vertical="center"/>
    </xf>
    <xf numFmtId="0" fontId="20" fillId="0" borderId="115" xfId="0" applyFont="1" applyBorder="1" applyAlignment="1">
      <alignment horizontal="center"/>
    </xf>
    <xf numFmtId="0" fontId="20" fillId="0" borderId="130" xfId="0" applyFont="1" applyBorder="1" applyAlignment="1">
      <alignment horizontal="center"/>
    </xf>
    <xf numFmtId="0" fontId="20" fillId="0" borderId="112" xfId="0" applyFont="1" applyBorder="1" applyAlignment="1">
      <alignment horizontal="center"/>
    </xf>
    <xf numFmtId="0" fontId="20" fillId="0" borderId="123" xfId="0" applyFont="1" applyBorder="1" applyAlignment="1">
      <alignment horizontal="center"/>
    </xf>
    <xf numFmtId="0" fontId="20" fillId="0" borderId="74" xfId="0" applyFont="1" applyBorder="1" applyAlignment="1">
      <alignment horizontal="left" vertical="center" wrapText="1"/>
    </xf>
    <xf numFmtId="0" fontId="20" fillId="0" borderId="76" xfId="0" applyFont="1" applyBorder="1" applyAlignment="1">
      <alignment horizontal="left" vertical="center"/>
    </xf>
    <xf numFmtId="0" fontId="20" fillId="0" borderId="75" xfId="0" applyFont="1" applyBorder="1" applyAlignment="1">
      <alignment horizontal="left" vertical="center"/>
    </xf>
    <xf numFmtId="0" fontId="0" fillId="0" borderId="0" xfId="0" applyFont="1" applyAlignment="1">
      <alignment horizontal="center" vertical="center"/>
    </xf>
    <xf numFmtId="0" fontId="20" fillId="0" borderId="32" xfId="0" applyFont="1" applyBorder="1" applyAlignment="1">
      <alignment vertical="center"/>
    </xf>
    <xf numFmtId="0" fontId="20" fillId="0" borderId="111" xfId="0" applyFont="1" applyBorder="1" applyAlignment="1">
      <alignment horizontal="center" vertical="center"/>
    </xf>
    <xf numFmtId="0" fontId="20" fillId="0" borderId="123" xfId="0" applyFont="1" applyBorder="1" applyAlignment="1">
      <alignment horizontal="center" vertical="center"/>
    </xf>
    <xf numFmtId="0" fontId="20" fillId="0" borderId="131" xfId="0" applyFont="1" applyBorder="1" applyAlignment="1">
      <alignment horizontal="center"/>
    </xf>
    <xf numFmtId="0" fontId="2" fillId="0" borderId="0" xfId="0" applyFont="1" applyAlignment="1">
      <alignment horizontal="center" vertical="center"/>
    </xf>
    <xf numFmtId="0" fontId="20" fillId="0" borderId="108" xfId="0" applyFont="1" applyBorder="1" applyAlignment="1">
      <alignment horizontal="right" vertical="center"/>
    </xf>
    <xf numFmtId="0" fontId="10" fillId="0" borderId="108" xfId="0" applyFont="1" applyBorder="1" applyAlignment="1">
      <alignment horizontal="center" vertical="center"/>
    </xf>
    <xf numFmtId="0" fontId="20" fillId="0" borderId="74" xfId="0" applyFont="1" applyBorder="1" applyAlignment="1">
      <alignment horizontal="left" vertical="center"/>
    </xf>
    <xf numFmtId="0" fontId="20" fillId="0" borderId="16" xfId="0" applyFont="1" applyBorder="1" applyAlignment="1">
      <alignment horizontal="center" vertical="center" shrinkToFit="1"/>
    </xf>
    <xf numFmtId="0" fontId="20" fillId="0" borderId="17" xfId="0" applyFont="1" applyBorder="1" applyAlignment="1">
      <alignment horizontal="center" vertical="center" shrinkToFit="1"/>
    </xf>
    <xf numFmtId="0" fontId="20" fillId="0" borderId="32" xfId="0" applyFont="1" applyFill="1" applyBorder="1" applyAlignment="1">
      <alignment horizontal="left" vertical="center" wrapText="1"/>
    </xf>
    <xf numFmtId="0" fontId="20" fillId="0" borderId="16" xfId="0" applyFont="1" applyBorder="1" applyAlignment="1">
      <alignment horizontal="left" vertical="center" wrapText="1"/>
    </xf>
    <xf numFmtId="0" fontId="20" fillId="0" borderId="17" xfId="0" applyFont="1" applyBorder="1" applyAlignment="1">
      <alignment horizontal="left" vertical="center" wrapText="1"/>
    </xf>
    <xf numFmtId="0" fontId="20" fillId="0" borderId="11" xfId="0" applyFont="1" applyBorder="1" applyAlignment="1">
      <alignment horizontal="left" vertical="center" wrapText="1"/>
    </xf>
    <xf numFmtId="0" fontId="20" fillId="0" borderId="15" xfId="0" applyFont="1" applyBorder="1" applyAlignment="1">
      <alignment horizontal="left" vertical="center" wrapText="1"/>
    </xf>
    <xf numFmtId="0" fontId="20" fillId="0" borderId="16" xfId="0" applyFont="1" applyBorder="1" applyAlignment="1">
      <alignment horizontal="left" vertical="center"/>
    </xf>
    <xf numFmtId="0" fontId="20" fillId="0" borderId="17" xfId="0" applyFont="1" applyBorder="1" applyAlignment="1">
      <alignment horizontal="left" vertical="center"/>
    </xf>
    <xf numFmtId="0" fontId="20" fillId="0" borderId="11" xfId="0" applyFont="1" applyBorder="1" applyAlignment="1">
      <alignment horizontal="left" vertical="center"/>
    </xf>
    <xf numFmtId="0" fontId="20" fillId="0" borderId="15" xfId="0" applyFont="1" applyBorder="1" applyAlignment="1">
      <alignment horizontal="left" vertical="center"/>
    </xf>
    <xf numFmtId="0" fontId="20" fillId="0" borderId="132" xfId="0" applyFont="1" applyBorder="1" applyAlignment="1">
      <alignment horizontal="center"/>
    </xf>
    <xf numFmtId="0" fontId="20" fillId="0" borderId="32" xfId="0" applyFont="1" applyBorder="1" applyAlignment="1">
      <alignment horizontal="center"/>
    </xf>
    <xf numFmtId="0" fontId="20" fillId="0" borderId="32" xfId="0" applyFont="1" applyBorder="1" applyAlignment="1">
      <alignment horizontal="left" vertical="center" wrapText="1"/>
    </xf>
    <xf numFmtId="0" fontId="20" fillId="0" borderId="32" xfId="0" applyFont="1" applyBorder="1" applyAlignment="1">
      <alignment vertical="center" wrapText="1"/>
    </xf>
    <xf numFmtId="0" fontId="20" fillId="0" borderId="133" xfId="0" applyFont="1" applyBorder="1" applyAlignment="1">
      <alignment horizontal="left" vertical="center" wrapText="1"/>
    </xf>
    <xf numFmtId="0" fontId="20" fillId="0" borderId="67" xfId="0" applyFont="1" applyBorder="1" applyAlignment="1">
      <alignment horizontal="left" vertical="center" wrapText="1"/>
    </xf>
    <xf numFmtId="0" fontId="20" fillId="0" borderId="32" xfId="0" applyFont="1" applyBorder="1" applyAlignment="1">
      <alignment horizontal="left" vertical="center"/>
    </xf>
    <xf numFmtId="0" fontId="0" fillId="0" borderId="32" xfId="0" applyFont="1" applyBorder="1" applyAlignment="1">
      <alignment horizontal="left"/>
    </xf>
    <xf numFmtId="0" fontId="20" fillId="0" borderId="133" xfId="0" applyFont="1" applyBorder="1" applyAlignment="1">
      <alignment horizontal="center" vertical="center" wrapText="1"/>
    </xf>
    <xf numFmtId="0" fontId="20" fillId="0" borderId="67" xfId="0" applyFont="1" applyBorder="1" applyAlignment="1">
      <alignment horizontal="center" vertical="center" wrapText="1"/>
    </xf>
    <xf numFmtId="0" fontId="20" fillId="0" borderId="23" xfId="0" applyFont="1" applyBorder="1" applyAlignment="1">
      <alignment horizontal="center" vertical="center" wrapText="1"/>
    </xf>
    <xf numFmtId="0" fontId="0" fillId="0" borderId="134" xfId="61" applyFont="1" applyBorder="1" applyAlignment="1">
      <alignment horizontal="center" vertical="center"/>
      <protection/>
    </xf>
    <xf numFmtId="0" fontId="0" fillId="0" borderId="135" xfId="61" applyFont="1" applyBorder="1" applyAlignment="1">
      <alignment horizontal="center" vertical="center"/>
      <protection/>
    </xf>
    <xf numFmtId="0" fontId="0" fillId="0" borderId="136" xfId="61" applyFont="1" applyBorder="1" applyAlignment="1">
      <alignment horizontal="center" vertical="center"/>
      <protection/>
    </xf>
    <xf numFmtId="0" fontId="0" fillId="35" borderId="137" xfId="61" applyFont="1" applyFill="1" applyBorder="1" applyAlignment="1">
      <alignment horizontal="center" vertical="center"/>
      <protection/>
    </xf>
    <xf numFmtId="0" fontId="0" fillId="35" borderId="138" xfId="61" applyFont="1" applyFill="1" applyBorder="1" applyAlignment="1">
      <alignment horizontal="center" vertical="center"/>
      <protection/>
    </xf>
    <xf numFmtId="0" fontId="0" fillId="35" borderId="139" xfId="61" applyFont="1" applyFill="1" applyBorder="1" applyAlignment="1">
      <alignment horizontal="center" vertical="center"/>
      <protection/>
    </xf>
    <xf numFmtId="0" fontId="0" fillId="35" borderId="39" xfId="61" applyFont="1" applyFill="1" applyBorder="1" applyAlignment="1">
      <alignment horizontal="center" vertical="center"/>
      <protection/>
    </xf>
    <xf numFmtId="0" fontId="0" fillId="35" borderId="48" xfId="61" applyFont="1" applyFill="1" applyBorder="1" applyAlignment="1">
      <alignment horizontal="center" vertical="center"/>
      <protection/>
    </xf>
    <xf numFmtId="0" fontId="0" fillId="35" borderId="72" xfId="61" applyFont="1" applyFill="1" applyBorder="1" applyAlignment="1">
      <alignment horizontal="center" vertical="center"/>
      <protection/>
    </xf>
    <xf numFmtId="0" fontId="0" fillId="0" borderId="140" xfId="61" applyFont="1" applyBorder="1" applyAlignment="1">
      <alignment horizontal="center" vertical="center"/>
      <protection/>
    </xf>
    <xf numFmtId="0" fontId="0" fillId="0" borderId="141" xfId="61" applyFont="1" applyBorder="1" applyAlignment="1">
      <alignment horizontal="center" vertical="center"/>
      <protection/>
    </xf>
    <xf numFmtId="0" fontId="0" fillId="0" borderId="142" xfId="61" applyFont="1" applyBorder="1" applyAlignment="1">
      <alignment horizontal="center" vertical="center"/>
      <protection/>
    </xf>
    <xf numFmtId="0" fontId="0" fillId="0" borderId="139" xfId="61" applyFont="1" applyBorder="1" applyAlignment="1">
      <alignment horizontal="center" vertical="center"/>
      <protection/>
    </xf>
    <xf numFmtId="0" fontId="0" fillId="0" borderId="60" xfId="61" applyFont="1" applyBorder="1" applyAlignment="1">
      <alignment vertical="center" textRotation="255" shrinkToFit="1"/>
      <protection/>
    </xf>
    <xf numFmtId="0" fontId="0" fillId="0" borderId="143" xfId="61" applyFont="1" applyBorder="1" applyAlignment="1">
      <alignment vertical="center" textRotation="255" shrinkToFit="1"/>
      <protection/>
    </xf>
    <xf numFmtId="0" fontId="0" fillId="0" borderId="144" xfId="61" applyFont="1" applyBorder="1" applyAlignment="1">
      <alignment vertical="center" textRotation="255" shrinkToFit="1"/>
      <protection/>
    </xf>
    <xf numFmtId="0" fontId="0" fillId="0" borderId="11" xfId="61" applyFont="1" applyBorder="1" applyAlignment="1">
      <alignment horizontal="center" vertical="center" shrinkToFit="1"/>
      <protection/>
    </xf>
    <xf numFmtId="0" fontId="0" fillId="0" borderId="15" xfId="61" applyFont="1" applyBorder="1" applyAlignment="1">
      <alignment horizontal="center" vertical="center" shrinkToFit="1"/>
      <protection/>
    </xf>
    <xf numFmtId="0" fontId="0" fillId="0" borderId="145" xfId="61" applyFont="1" applyBorder="1" applyAlignment="1">
      <alignment horizontal="center" vertical="center"/>
      <protection/>
    </xf>
    <xf numFmtId="0" fontId="0" fillId="0" borderId="32" xfId="61" applyFont="1" applyBorder="1" applyAlignment="1">
      <alignment horizontal="center" vertical="center"/>
      <protection/>
    </xf>
    <xf numFmtId="0" fontId="0" fillId="0" borderId="32" xfId="61" applyFont="1" applyBorder="1" applyAlignment="1">
      <alignment vertical="center"/>
      <protection/>
    </xf>
    <xf numFmtId="0" fontId="0" fillId="0" borderId="11" xfId="61" applyFont="1" applyBorder="1" applyAlignment="1">
      <alignment horizontal="center" vertical="center"/>
      <protection/>
    </xf>
    <xf numFmtId="0" fontId="0" fillId="0" borderId="15" xfId="61" applyFont="1" applyBorder="1" applyAlignment="1">
      <alignment vertical="center"/>
      <protection/>
    </xf>
    <xf numFmtId="0" fontId="0" fillId="0" borderId="60" xfId="61" applyFont="1" applyBorder="1" applyAlignment="1">
      <alignment vertical="center" textRotation="255"/>
      <protection/>
    </xf>
    <xf numFmtId="0" fontId="0" fillId="0" borderId="143" xfId="61" applyFont="1" applyBorder="1" applyAlignment="1">
      <alignment vertical="center" textRotation="255"/>
      <protection/>
    </xf>
    <xf numFmtId="0" fontId="0" fillId="0" borderId="146" xfId="61" applyFont="1" applyBorder="1" applyAlignment="1">
      <alignment vertical="center" textRotation="255"/>
      <protection/>
    </xf>
    <xf numFmtId="0" fontId="0" fillId="0" borderId="74" xfId="61" applyFont="1" applyBorder="1" applyAlignment="1">
      <alignment horizontal="center" vertical="center"/>
      <protection/>
    </xf>
    <xf numFmtId="0" fontId="0" fillId="0" borderId="24" xfId="61" applyFont="1" applyBorder="1" applyAlignment="1">
      <alignment vertical="center" textRotation="255"/>
      <protection/>
    </xf>
    <xf numFmtId="0" fontId="0" fillId="0" borderId="19" xfId="61" applyFont="1" applyBorder="1" applyAlignment="1">
      <alignment vertical="center" textRotation="255"/>
      <protection/>
    </xf>
    <xf numFmtId="0" fontId="0" fillId="0" borderId="15" xfId="61" applyFont="1" applyBorder="1" applyAlignment="1">
      <alignment horizontal="center" vertical="center"/>
      <protection/>
    </xf>
    <xf numFmtId="0" fontId="0" fillId="0" borderId="24" xfId="61" applyFont="1" applyBorder="1" applyAlignment="1">
      <alignment horizontal="center" vertical="center" textRotation="255"/>
      <protection/>
    </xf>
    <xf numFmtId="0" fontId="0" fillId="0" borderId="43" xfId="61" applyFont="1" applyBorder="1" applyAlignment="1">
      <alignment horizontal="center" vertical="center" textRotation="255"/>
      <protection/>
    </xf>
    <xf numFmtId="0" fontId="0" fillId="0" borderId="19" xfId="61" applyFont="1" applyBorder="1" applyAlignment="1">
      <alignment horizontal="center" vertical="center" textRotation="255"/>
      <protection/>
    </xf>
    <xf numFmtId="0" fontId="0" fillId="0" borderId="133" xfId="61" applyFont="1" applyBorder="1" applyAlignment="1">
      <alignment horizontal="center" vertical="center"/>
      <protection/>
    </xf>
    <xf numFmtId="0" fontId="0" fillId="0" borderId="23" xfId="61" applyFont="1" applyBorder="1" applyAlignment="1">
      <alignment horizontal="center" vertical="center"/>
      <protection/>
    </xf>
    <xf numFmtId="0" fontId="0" fillId="0" borderId="16" xfId="61" applyFont="1" applyBorder="1" applyAlignment="1">
      <alignment horizontal="center" vertical="center"/>
      <protection/>
    </xf>
    <xf numFmtId="0" fontId="0" fillId="0" borderId="17" xfId="61" applyFont="1" applyBorder="1" applyAlignment="1">
      <alignment horizontal="center" vertical="center"/>
      <protection/>
    </xf>
    <xf numFmtId="0" fontId="29" fillId="0" borderId="0" xfId="61" applyFont="1" applyAlignment="1">
      <alignment horizontal="center" vertical="center"/>
      <protection/>
    </xf>
    <xf numFmtId="0" fontId="31" fillId="0" borderId="147" xfId="61" applyFont="1" applyBorder="1" applyAlignment="1">
      <alignment horizontal="center" vertical="center"/>
      <protection/>
    </xf>
    <xf numFmtId="0" fontId="0" fillId="0" borderId="148" xfId="61" applyFont="1" applyBorder="1" applyAlignment="1">
      <alignment vertical="center" textRotation="255"/>
      <protection/>
    </xf>
    <xf numFmtId="0" fontId="0" fillId="0" borderId="91" xfId="61" applyFont="1" applyBorder="1" applyAlignment="1">
      <alignment horizontal="center" vertical="center"/>
      <protection/>
    </xf>
    <xf numFmtId="0" fontId="0" fillId="0" borderId="50" xfId="61" applyFont="1" applyBorder="1" applyAlignment="1">
      <alignment horizontal="center" vertical="center"/>
      <protection/>
    </xf>
    <xf numFmtId="0" fontId="0" fillId="0" borderId="149" xfId="61" applyFont="1" applyBorder="1" applyAlignment="1">
      <alignment horizontal="right" vertical="center" shrinkToFit="1"/>
      <protection/>
    </xf>
    <xf numFmtId="0" fontId="0" fillId="0" borderId="150" xfId="61" applyFont="1" applyBorder="1" applyAlignment="1">
      <alignment horizontal="right" vertical="center" shrinkToFit="1"/>
      <protection/>
    </xf>
    <xf numFmtId="0" fontId="0" fillId="0" borderId="151" xfId="61" applyFont="1" applyBorder="1" applyAlignment="1">
      <alignment horizontal="center" vertical="center"/>
      <protection/>
    </xf>
    <xf numFmtId="0" fontId="0" fillId="0" borderId="28" xfId="61" applyFont="1" applyBorder="1" applyAlignment="1">
      <alignment horizontal="center" vertical="center"/>
      <protection/>
    </xf>
    <xf numFmtId="0" fontId="0" fillId="0" borderId="152" xfId="61" applyFont="1" applyBorder="1" applyAlignment="1">
      <alignment horizontal="center" vertical="center"/>
      <protection/>
    </xf>
    <xf numFmtId="0" fontId="0" fillId="0" borderId="153" xfId="61" applyFont="1" applyBorder="1" applyAlignment="1">
      <alignment horizontal="center" vertical="center"/>
      <protection/>
    </xf>
    <xf numFmtId="0" fontId="0" fillId="0" borderId="154" xfId="61" applyFont="1" applyBorder="1" applyAlignment="1">
      <alignment horizontal="center" vertical="center"/>
      <protection/>
    </xf>
    <xf numFmtId="0" fontId="0" fillId="0" borderId="148" xfId="61" applyFont="1" applyBorder="1" applyAlignment="1">
      <alignment horizontal="center" vertical="center"/>
      <protection/>
    </xf>
    <xf numFmtId="0" fontId="0" fillId="0" borderId="146" xfId="61" applyFont="1" applyBorder="1" applyAlignment="1">
      <alignment horizontal="center" vertical="center"/>
      <protection/>
    </xf>
    <xf numFmtId="0" fontId="7" fillId="0" borderId="0" xfId="0" applyFont="1" applyBorder="1" applyAlignment="1">
      <alignment vertical="center" wrapText="1"/>
    </xf>
    <xf numFmtId="0" fontId="7" fillId="0" borderId="0" xfId="0" applyFont="1" applyAlignment="1">
      <alignment vertical="center" wrapText="1"/>
    </xf>
    <xf numFmtId="0" fontId="7" fillId="0" borderId="148" xfId="0" applyFont="1" applyBorder="1" applyAlignment="1">
      <alignment horizontal="left" vertical="center" wrapText="1"/>
    </xf>
    <xf numFmtId="0" fontId="7" fillId="0" borderId="146" xfId="0" applyFont="1" applyBorder="1" applyAlignment="1">
      <alignment horizontal="left" vertical="center" wrapText="1"/>
    </xf>
    <xf numFmtId="0" fontId="7" fillId="0" borderId="31"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86" xfId="0" applyFont="1" applyBorder="1" applyAlignment="1">
      <alignment vertical="center" textRotation="255" wrapText="1"/>
    </xf>
    <xf numFmtId="0" fontId="7" fillId="0" borderId="152" xfId="0" applyFont="1" applyBorder="1" applyAlignment="1">
      <alignment vertical="center" textRotation="255" wrapText="1"/>
    </xf>
    <xf numFmtId="0" fontId="7" fillId="0" borderId="155" xfId="0" applyFont="1" applyBorder="1" applyAlignment="1">
      <alignment vertical="center" textRotation="255" wrapText="1"/>
    </xf>
    <xf numFmtId="0" fontId="7" fillId="0" borderId="24" xfId="0" applyFont="1" applyBorder="1" applyAlignment="1">
      <alignment horizontal="left" vertical="center" wrapText="1"/>
    </xf>
    <xf numFmtId="0" fontId="7" fillId="0" borderId="19" xfId="0" applyFont="1" applyBorder="1" applyAlignment="1">
      <alignment horizontal="left" vertical="center" wrapText="1"/>
    </xf>
    <xf numFmtId="0" fontId="7" fillId="0" borderId="38" xfId="0" applyFont="1" applyBorder="1" applyAlignment="1">
      <alignment horizontal="center" vertical="center" wrapText="1"/>
    </xf>
    <xf numFmtId="0" fontId="7" fillId="0" borderId="43" xfId="0" applyFont="1" applyBorder="1" applyAlignment="1">
      <alignment horizontal="left" vertical="center" wrapText="1"/>
    </xf>
    <xf numFmtId="0" fontId="0" fillId="0" borderId="29" xfId="0" applyBorder="1" applyAlignment="1">
      <alignment horizontal="center" vertical="center" wrapText="1"/>
    </xf>
    <xf numFmtId="0" fontId="0" fillId="0" borderId="38" xfId="0" applyBorder="1" applyAlignment="1">
      <alignment horizontal="center" vertical="center" wrapText="1"/>
    </xf>
    <xf numFmtId="0" fontId="0" fillId="0" borderId="20" xfId="0" applyBorder="1" applyAlignment="1">
      <alignment horizontal="center" vertical="center" wrapText="1"/>
    </xf>
    <xf numFmtId="0" fontId="7" fillId="0" borderId="90" xfId="0" applyFont="1" applyBorder="1" applyAlignment="1">
      <alignment horizontal="center" vertical="center" textRotation="255" wrapText="1"/>
    </xf>
    <xf numFmtId="0" fontId="7" fillId="0" borderId="37" xfId="0" applyFont="1" applyBorder="1" applyAlignment="1">
      <alignment horizontal="center" vertical="center" textRotation="255" wrapText="1"/>
    </xf>
    <xf numFmtId="0" fontId="8" fillId="0" borderId="0" xfId="0" applyFont="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156" xfId="0" applyFont="1" applyBorder="1" applyAlignment="1">
      <alignment horizontal="center" vertical="center" wrapText="1"/>
    </xf>
    <xf numFmtId="0" fontId="7" fillId="0" borderId="157" xfId="0" applyFont="1" applyBorder="1" applyAlignment="1">
      <alignment horizontal="center" vertical="center" wrapText="1"/>
    </xf>
    <xf numFmtId="0" fontId="7" fillId="0" borderId="24"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29" xfId="0" applyFont="1" applyBorder="1" applyAlignment="1">
      <alignment horizontal="center" vertical="center" wrapText="1"/>
    </xf>
    <xf numFmtId="0" fontId="7" fillId="0" borderId="92"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158" xfId="0" applyFont="1" applyFill="1" applyBorder="1" applyAlignment="1">
      <alignment horizontal="center" vertical="center" wrapText="1"/>
    </xf>
    <xf numFmtId="0" fontId="7" fillId="0" borderId="44" xfId="0" applyFont="1" applyBorder="1" applyAlignment="1">
      <alignment horizontal="center" vertical="center" wrapText="1"/>
    </xf>
    <xf numFmtId="0" fontId="0" fillId="0" borderId="13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2" xfId="0" applyBorder="1" applyAlignment="1">
      <alignment vertical="center" textRotation="255"/>
    </xf>
    <xf numFmtId="0" fontId="0" fillId="0" borderId="23" xfId="0" applyFont="1" applyBorder="1" applyAlignment="1">
      <alignment vertical="center" textRotation="255"/>
    </xf>
    <xf numFmtId="0" fontId="0" fillId="0" borderId="133" xfId="0" applyFont="1" applyBorder="1" applyAlignment="1">
      <alignment vertical="center" wrapText="1"/>
    </xf>
    <xf numFmtId="0" fontId="0" fillId="0" borderId="23" xfId="0" applyFont="1" applyBorder="1" applyAlignment="1">
      <alignment vertical="center"/>
    </xf>
    <xf numFmtId="0" fontId="11" fillId="0" borderId="133" xfId="0" applyFont="1" applyBorder="1" applyAlignment="1">
      <alignment horizontal="center" vertical="center"/>
    </xf>
    <xf numFmtId="0" fontId="11" fillId="0" borderId="67" xfId="0" applyFont="1" applyBorder="1" applyAlignment="1">
      <alignment horizontal="center" vertical="center"/>
    </xf>
    <xf numFmtId="0" fontId="11" fillId="0" borderId="32" xfId="0" applyFont="1" applyBorder="1" applyAlignment="1">
      <alignment/>
    </xf>
    <xf numFmtId="0" fontId="7" fillId="0" borderId="32" xfId="0" applyFont="1" applyBorder="1" applyAlignment="1">
      <alignment vertical="center"/>
    </xf>
    <xf numFmtId="0" fontId="10" fillId="0" borderId="133" xfId="0" applyFont="1" applyBorder="1" applyAlignment="1">
      <alignment horizontal="center" vertical="center"/>
    </xf>
    <xf numFmtId="0" fontId="10" fillId="0" borderId="67" xfId="0" applyFont="1" applyBorder="1" applyAlignment="1">
      <alignment horizontal="center" vertical="center"/>
    </xf>
    <xf numFmtId="0" fontId="10" fillId="0" borderId="23" xfId="0" applyFont="1" applyBorder="1" applyAlignment="1">
      <alignment horizontal="center" vertical="center"/>
    </xf>
    <xf numFmtId="0" fontId="11" fillId="0" borderId="13" xfId="0" applyFont="1" applyBorder="1" applyAlignment="1">
      <alignment vertical="center" wrapText="1"/>
    </xf>
    <xf numFmtId="0" fontId="0" fillId="0" borderId="13" xfId="0" applyBorder="1" applyAlignment="1">
      <alignment vertical="center"/>
    </xf>
    <xf numFmtId="0" fontId="11" fillId="0" borderId="32" xfId="0" applyFont="1" applyBorder="1" applyAlignment="1">
      <alignment vertical="center"/>
    </xf>
    <xf numFmtId="0" fontId="11" fillId="0" borderId="32" xfId="0" applyFont="1" applyBorder="1" applyAlignment="1">
      <alignment vertical="center" wrapText="1"/>
    </xf>
    <xf numFmtId="0" fontId="11" fillId="0" borderId="133" xfId="0" applyFont="1" applyBorder="1" applyAlignment="1">
      <alignment vertical="center" shrinkToFit="1"/>
    </xf>
    <xf numFmtId="0" fontId="11" fillId="0" borderId="23" xfId="0" applyFont="1" applyBorder="1" applyAlignment="1">
      <alignment vertical="center" shrinkToFit="1"/>
    </xf>
    <xf numFmtId="0" fontId="11" fillId="0" borderId="23" xfId="0" applyFont="1" applyBorder="1" applyAlignment="1">
      <alignment horizontal="center" vertical="center"/>
    </xf>
    <xf numFmtId="0" fontId="0" fillId="0" borderId="32" xfId="0" applyBorder="1" applyAlignment="1">
      <alignment vertical="center"/>
    </xf>
    <xf numFmtId="0" fontId="11" fillId="0" borderId="32" xfId="0" applyFont="1" applyBorder="1" applyAlignment="1">
      <alignment horizontal="center" vertical="center"/>
    </xf>
    <xf numFmtId="0" fontId="0" fillId="0" borderId="0" xfId="0" applyBorder="1" applyAlignment="1">
      <alignment vertical="center"/>
    </xf>
    <xf numFmtId="0" fontId="0" fillId="0" borderId="0" xfId="0" applyAlignment="1">
      <alignment horizontal="left"/>
    </xf>
    <xf numFmtId="0" fontId="18" fillId="0" borderId="0" xfId="0" applyFont="1" applyAlignment="1">
      <alignment/>
    </xf>
    <xf numFmtId="0" fontId="18" fillId="0" borderId="0" xfId="0" applyFont="1" applyAlignment="1">
      <alignment vertical="top" wrapText="1"/>
    </xf>
    <xf numFmtId="0" fontId="18" fillId="0" borderId="21" xfId="0" applyFont="1" applyBorder="1" applyAlignment="1">
      <alignment horizontal="justify" wrapText="1"/>
    </xf>
    <xf numFmtId="0" fontId="18" fillId="0" borderId="32" xfId="0" applyFont="1" applyBorder="1" applyAlignment="1">
      <alignment horizontal="justify" wrapText="1"/>
    </xf>
    <xf numFmtId="0" fontId="18" fillId="0" borderId="22" xfId="0" applyFont="1" applyBorder="1" applyAlignment="1">
      <alignment horizontal="justify" wrapText="1"/>
    </xf>
    <xf numFmtId="0" fontId="18" fillId="0" borderId="42" xfId="0" applyFont="1" applyBorder="1" applyAlignment="1">
      <alignment horizontal="justify" vertical="top" wrapText="1"/>
    </xf>
    <xf numFmtId="0" fontId="18" fillId="0" borderId="89" xfId="0" applyFont="1" applyBorder="1" applyAlignment="1">
      <alignment horizontal="justify" vertical="top" wrapText="1"/>
    </xf>
    <xf numFmtId="0" fontId="18" fillId="0" borderId="36" xfId="0" applyFont="1" applyBorder="1" applyAlignment="1">
      <alignment horizontal="justify" vertical="top" wrapText="1"/>
    </xf>
    <xf numFmtId="0" fontId="16" fillId="0" borderId="0" xfId="0" applyFont="1" applyBorder="1" applyAlignment="1">
      <alignment horizontal="center"/>
    </xf>
    <xf numFmtId="0" fontId="18" fillId="0" borderId="21"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151" xfId="0" applyFont="1" applyBorder="1" applyAlignment="1">
      <alignment horizontal="center" vertical="center" wrapText="1"/>
    </xf>
    <xf numFmtId="0" fontId="18" fillId="0" borderId="151" xfId="0" applyFont="1" applyBorder="1" applyAlignment="1">
      <alignment horizontal="justify" wrapText="1"/>
    </xf>
    <xf numFmtId="0" fontId="18" fillId="0" borderId="28" xfId="0" applyFont="1" applyBorder="1" applyAlignment="1">
      <alignment horizontal="justify" wrapText="1"/>
    </xf>
    <xf numFmtId="0" fontId="18" fillId="0" borderId="32"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159" xfId="0" applyFont="1" applyBorder="1" applyAlignment="1">
      <alignment horizontal="justify" wrapText="1"/>
    </xf>
    <xf numFmtId="0" fontId="18" fillId="0" borderId="160" xfId="0" applyFont="1" applyBorder="1" applyAlignment="1">
      <alignment horizontal="justify" wrapText="1"/>
    </xf>
    <xf numFmtId="0" fontId="18" fillId="0" borderId="161" xfId="0" applyFont="1" applyBorder="1" applyAlignment="1">
      <alignment horizontal="justify" wrapText="1"/>
    </xf>
    <xf numFmtId="0" fontId="18" fillId="0" borderId="162" xfId="0" applyFont="1" applyBorder="1" applyAlignment="1">
      <alignment horizontal="justify" wrapText="1"/>
    </xf>
    <xf numFmtId="0" fontId="18" fillId="0" borderId="163" xfId="0" applyFont="1" applyBorder="1" applyAlignment="1">
      <alignment horizontal="justify" wrapText="1"/>
    </xf>
    <xf numFmtId="0" fontId="18" fillId="0" borderId="164" xfId="0" applyFont="1" applyBorder="1" applyAlignment="1">
      <alignment horizontal="justify" wrapText="1"/>
    </xf>
    <xf numFmtId="0" fontId="5" fillId="0" borderId="0" xfId="0" applyFont="1" applyAlignment="1">
      <alignment horizontal="left"/>
    </xf>
    <xf numFmtId="0" fontId="18" fillId="0" borderId="16" xfId="0" applyFont="1" applyBorder="1" applyAlignment="1">
      <alignment horizontal="left" vertical="top" wrapText="1"/>
    </xf>
    <xf numFmtId="0" fontId="18" fillId="0" borderId="13" xfId="0" applyFont="1" applyBorder="1" applyAlignment="1">
      <alignment horizontal="left" vertical="top" wrapText="1"/>
    </xf>
    <xf numFmtId="0" fontId="18" fillId="0" borderId="17" xfId="0" applyFont="1" applyBorder="1" applyAlignment="1">
      <alignment horizontal="left" vertical="top" wrapText="1"/>
    </xf>
    <xf numFmtId="0" fontId="18" fillId="0" borderId="10" xfId="0" applyFont="1" applyBorder="1" applyAlignment="1">
      <alignment horizontal="center" vertical="top" wrapText="1"/>
    </xf>
    <xf numFmtId="0" fontId="18" fillId="0" borderId="0" xfId="0" applyFont="1" applyBorder="1" applyAlignment="1">
      <alignment horizontal="center" vertical="top" wrapText="1"/>
    </xf>
    <xf numFmtId="0" fontId="18" fillId="0" borderId="14" xfId="0" applyFont="1" applyBorder="1" applyAlignment="1">
      <alignment horizontal="center" vertical="top" wrapText="1"/>
    </xf>
    <xf numFmtId="0" fontId="18" fillId="0" borderId="11" xfId="0" applyFont="1" applyBorder="1" applyAlignment="1">
      <alignment horizontal="center" vertical="top" wrapText="1"/>
    </xf>
    <xf numFmtId="0" fontId="18" fillId="0" borderId="12" xfId="0" applyFont="1" applyBorder="1" applyAlignment="1">
      <alignment horizontal="center" vertical="top" wrapText="1"/>
    </xf>
    <xf numFmtId="0" fontId="18" fillId="0" borderId="15" xfId="0" applyFont="1" applyBorder="1" applyAlignment="1">
      <alignment horizontal="center" vertical="top" wrapText="1"/>
    </xf>
    <xf numFmtId="0" fontId="18" fillId="0" borderId="32" xfId="0" applyFont="1" applyBorder="1" applyAlignment="1">
      <alignment horizontal="center" wrapText="1"/>
    </xf>
    <xf numFmtId="0" fontId="35" fillId="38" borderId="32" xfId="0" applyFont="1" applyFill="1" applyBorder="1" applyAlignment="1" applyProtection="1">
      <alignment horizontal="center" vertical="center"/>
      <protection locked="0"/>
    </xf>
    <xf numFmtId="0" fontId="35" fillId="0" borderId="91" xfId="0" applyFont="1" applyBorder="1" applyAlignment="1">
      <alignment horizontal="center" vertical="center" wrapText="1"/>
    </xf>
    <xf numFmtId="0" fontId="35" fillId="0" borderId="49" xfId="0" applyFont="1" applyBorder="1" applyAlignment="1">
      <alignment horizontal="center" vertical="center" wrapText="1"/>
    </xf>
    <xf numFmtId="0" fontId="35" fillId="0" borderId="51"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59" xfId="0" applyFont="1" applyBorder="1" applyAlignment="1">
      <alignment horizontal="center" vertical="center" wrapText="1"/>
    </xf>
    <xf numFmtId="0" fontId="35" fillId="0" borderId="117" xfId="0" applyFont="1" applyBorder="1" applyAlignment="1">
      <alignment horizontal="center" vertical="center" wrapText="1"/>
    </xf>
    <xf numFmtId="0" fontId="35" fillId="0" borderId="48" xfId="0" applyFont="1" applyBorder="1" applyAlignment="1">
      <alignment horizontal="center" vertical="center" wrapText="1"/>
    </xf>
    <xf numFmtId="0" fontId="35" fillId="0" borderId="73" xfId="0" applyFont="1" applyBorder="1" applyAlignment="1">
      <alignment horizontal="center" vertical="center" wrapText="1"/>
    </xf>
    <xf numFmtId="0" fontId="35" fillId="6" borderId="148" xfId="0" applyFont="1" applyFill="1" applyBorder="1" applyAlignment="1" applyProtection="1">
      <alignment horizontal="center" vertical="center" shrinkToFit="1"/>
      <protection locked="0"/>
    </xf>
    <xf numFmtId="0" fontId="35" fillId="6" borderId="49" xfId="0" applyFont="1" applyFill="1" applyBorder="1" applyAlignment="1" applyProtection="1">
      <alignment horizontal="center" vertical="center" shrinkToFit="1"/>
      <protection locked="0"/>
    </xf>
    <xf numFmtId="0" fontId="35" fillId="6" borderId="50" xfId="0" applyFont="1" applyFill="1" applyBorder="1" applyAlignment="1" applyProtection="1">
      <alignment horizontal="center" vertical="center" shrinkToFit="1"/>
      <protection locked="0"/>
    </xf>
    <xf numFmtId="0" fontId="35" fillId="6" borderId="143" xfId="0" applyFont="1" applyFill="1" applyBorder="1" applyAlignment="1" applyProtection="1">
      <alignment horizontal="center" vertical="center" shrinkToFit="1"/>
      <protection locked="0"/>
    </xf>
    <xf numFmtId="0" fontId="35" fillId="6" borderId="0" xfId="0" applyFont="1" applyFill="1" applyBorder="1" applyAlignment="1" applyProtection="1">
      <alignment horizontal="center" vertical="center" shrinkToFit="1"/>
      <protection locked="0"/>
    </xf>
    <xf numFmtId="0" fontId="35" fillId="6" borderId="14" xfId="0" applyFont="1" applyFill="1" applyBorder="1" applyAlignment="1" applyProtection="1">
      <alignment horizontal="center" vertical="center" shrinkToFit="1"/>
      <protection locked="0"/>
    </xf>
    <xf numFmtId="0" fontId="35" fillId="6" borderId="146" xfId="0" applyFont="1" applyFill="1" applyBorder="1" applyAlignment="1" applyProtection="1">
      <alignment horizontal="center" vertical="center" shrinkToFit="1"/>
      <protection locked="0"/>
    </xf>
    <xf numFmtId="0" fontId="35" fillId="6" borderId="12" xfId="0" applyFont="1" applyFill="1" applyBorder="1" applyAlignment="1" applyProtection="1">
      <alignment horizontal="center" vertical="center" shrinkToFit="1"/>
      <protection locked="0"/>
    </xf>
    <xf numFmtId="0" fontId="35" fillId="6" borderId="15" xfId="0" applyFont="1" applyFill="1" applyBorder="1" applyAlignment="1" applyProtection="1">
      <alignment horizontal="center" vertical="center" shrinkToFit="1"/>
      <protection locked="0"/>
    </xf>
    <xf numFmtId="0" fontId="35" fillId="6" borderId="165" xfId="0" applyFont="1" applyFill="1" applyBorder="1" applyAlignment="1" applyProtection="1">
      <alignment horizontal="center" vertical="center" wrapText="1"/>
      <protection locked="0"/>
    </xf>
    <xf numFmtId="0" fontId="35" fillId="28" borderId="76" xfId="0" applyFont="1" applyFill="1" applyBorder="1" applyAlignment="1" applyProtection="1">
      <alignment horizontal="center" vertical="center" wrapText="1"/>
      <protection locked="0"/>
    </xf>
    <xf numFmtId="0" fontId="35" fillId="28" borderId="75" xfId="0" applyFont="1" applyFill="1" applyBorder="1" applyAlignment="1" applyProtection="1">
      <alignment horizontal="center" vertical="center" wrapText="1"/>
      <protection locked="0"/>
    </xf>
    <xf numFmtId="0" fontId="35" fillId="6" borderId="91" xfId="0" applyFont="1" applyFill="1" applyBorder="1" applyAlignment="1" applyProtection="1">
      <alignment horizontal="center" vertical="center" wrapText="1"/>
      <protection locked="0"/>
    </xf>
    <xf numFmtId="0" fontId="35" fillId="6" borderId="49" xfId="0" applyFont="1" applyFill="1" applyBorder="1" applyAlignment="1" applyProtection="1">
      <alignment horizontal="center" vertical="center" wrapText="1"/>
      <protection locked="0"/>
    </xf>
    <xf numFmtId="0" fontId="35" fillId="6" borderId="50" xfId="0" applyFont="1" applyFill="1" applyBorder="1" applyAlignment="1" applyProtection="1">
      <alignment horizontal="center" vertical="center" wrapText="1"/>
      <protection locked="0"/>
    </xf>
    <xf numFmtId="0" fontId="35" fillId="6" borderId="10" xfId="0" applyFont="1" applyFill="1" applyBorder="1" applyAlignment="1" applyProtection="1">
      <alignment horizontal="center" vertical="center" wrapText="1"/>
      <protection locked="0"/>
    </xf>
    <xf numFmtId="0" fontId="35" fillId="6" borderId="0" xfId="0" applyFont="1" applyFill="1" applyBorder="1" applyAlignment="1" applyProtection="1">
      <alignment horizontal="center" vertical="center" wrapText="1"/>
      <protection locked="0"/>
    </xf>
    <xf numFmtId="0" fontId="35" fillId="6" borderId="14" xfId="0" applyFont="1" applyFill="1" applyBorder="1" applyAlignment="1" applyProtection="1">
      <alignment horizontal="center" vertical="center" wrapText="1"/>
      <protection locked="0"/>
    </xf>
    <xf numFmtId="0" fontId="35" fillId="6" borderId="11" xfId="0" applyFont="1" applyFill="1" applyBorder="1" applyAlignment="1" applyProtection="1">
      <alignment horizontal="center" vertical="center" wrapText="1"/>
      <protection locked="0"/>
    </xf>
    <xf numFmtId="0" fontId="35" fillId="6" borderId="12" xfId="0" applyFont="1" applyFill="1" applyBorder="1" applyAlignment="1" applyProtection="1">
      <alignment horizontal="center" vertical="center" wrapText="1"/>
      <protection locked="0"/>
    </xf>
    <xf numFmtId="0" fontId="35" fillId="6" borderId="15" xfId="0" applyFont="1" applyFill="1" applyBorder="1" applyAlignment="1" applyProtection="1">
      <alignment horizontal="center" vertical="center" wrapText="1"/>
      <protection locked="0"/>
    </xf>
    <xf numFmtId="0" fontId="35" fillId="38" borderId="91" xfId="0" applyFont="1" applyFill="1" applyBorder="1" applyAlignment="1" applyProtection="1">
      <alignment horizontal="left" vertical="center" shrinkToFit="1"/>
      <protection locked="0"/>
    </xf>
    <xf numFmtId="0" fontId="35" fillId="38" borderId="49" xfId="0" applyFont="1" applyFill="1" applyBorder="1" applyAlignment="1" applyProtection="1">
      <alignment horizontal="left" vertical="center" shrinkToFit="1"/>
      <protection locked="0"/>
    </xf>
    <xf numFmtId="0" fontId="35" fillId="38" borderId="50" xfId="0" applyFont="1" applyFill="1" applyBorder="1" applyAlignment="1" applyProtection="1">
      <alignment horizontal="left" vertical="center" shrinkToFit="1"/>
      <protection locked="0"/>
    </xf>
    <xf numFmtId="0" fontId="35" fillId="38" borderId="10" xfId="0" applyFont="1" applyFill="1" applyBorder="1" applyAlignment="1" applyProtection="1">
      <alignment horizontal="left" vertical="center" shrinkToFit="1"/>
      <protection locked="0"/>
    </xf>
    <xf numFmtId="0" fontId="35" fillId="38" borderId="0" xfId="0" applyFont="1" applyFill="1" applyBorder="1" applyAlignment="1" applyProtection="1">
      <alignment horizontal="left" vertical="center" shrinkToFit="1"/>
      <protection locked="0"/>
    </xf>
    <xf numFmtId="0" fontId="35" fillId="38" borderId="14" xfId="0" applyFont="1" applyFill="1" applyBorder="1" applyAlignment="1" applyProtection="1">
      <alignment horizontal="left" vertical="center" shrinkToFit="1"/>
      <protection locked="0"/>
    </xf>
    <xf numFmtId="0" fontId="35" fillId="38" borderId="11" xfId="0" applyFont="1" applyFill="1" applyBorder="1" applyAlignment="1" applyProtection="1">
      <alignment horizontal="left" vertical="center" shrinkToFit="1"/>
      <protection locked="0"/>
    </xf>
    <xf numFmtId="0" fontId="35" fillId="38" borderId="12" xfId="0" applyFont="1" applyFill="1" applyBorder="1" applyAlignment="1" applyProtection="1">
      <alignment horizontal="left" vertical="center" shrinkToFit="1"/>
      <protection locked="0"/>
    </xf>
    <xf numFmtId="0" fontId="35" fillId="38" borderId="15" xfId="0" applyFont="1" applyFill="1" applyBorder="1" applyAlignment="1" applyProtection="1">
      <alignment horizontal="left" vertical="center" shrinkToFit="1"/>
      <protection locked="0"/>
    </xf>
    <xf numFmtId="0" fontId="36" fillId="6" borderId="0" xfId="0" applyFont="1" applyFill="1" applyAlignment="1" applyProtection="1">
      <alignment horizontal="center" vertical="center" shrinkToFit="1"/>
      <protection locked="0"/>
    </xf>
    <xf numFmtId="0" fontId="36" fillId="28" borderId="0" xfId="0" applyFont="1" applyFill="1" applyAlignment="1" applyProtection="1">
      <alignment horizontal="center" vertical="center" shrinkToFit="1"/>
      <protection locked="0"/>
    </xf>
    <xf numFmtId="0" fontId="36" fillId="38" borderId="0" xfId="0" applyFont="1" applyFill="1" applyAlignment="1" applyProtection="1">
      <alignment horizontal="center" vertical="center"/>
      <protection locked="0"/>
    </xf>
    <xf numFmtId="0" fontId="36" fillId="0" borderId="0" xfId="0" applyFont="1" applyFill="1" applyAlignment="1">
      <alignment horizontal="center" vertical="center"/>
    </xf>
    <xf numFmtId="0" fontId="35" fillId="6" borderId="133" xfId="0" applyFont="1" applyFill="1" applyBorder="1" applyAlignment="1" applyProtection="1">
      <alignment horizontal="center" vertical="center"/>
      <protection locked="0"/>
    </xf>
    <xf numFmtId="0" fontId="35" fillId="28" borderId="67" xfId="0" applyFont="1" applyFill="1" applyBorder="1" applyAlignment="1" applyProtection="1">
      <alignment horizontal="center" vertical="center"/>
      <protection locked="0"/>
    </xf>
    <xf numFmtId="0" fontId="35" fillId="28" borderId="23" xfId="0" applyFont="1" applyFill="1" applyBorder="1" applyAlignment="1" applyProtection="1">
      <alignment horizontal="center" vertical="center"/>
      <protection locked="0"/>
    </xf>
    <xf numFmtId="0" fontId="35" fillId="38" borderId="133" xfId="0" applyFont="1" applyFill="1" applyBorder="1" applyAlignment="1" applyProtection="1">
      <alignment horizontal="center" vertical="center"/>
      <protection locked="0"/>
    </xf>
    <xf numFmtId="0" fontId="35" fillId="38" borderId="23" xfId="0" applyFont="1" applyFill="1" applyBorder="1" applyAlignment="1" applyProtection="1">
      <alignment horizontal="center" vertical="center"/>
      <protection locked="0"/>
    </xf>
    <xf numFmtId="0" fontId="35" fillId="36" borderId="133" xfId="0" applyFont="1" applyFill="1" applyBorder="1" applyAlignment="1" applyProtection="1">
      <alignment horizontal="center" vertical="center"/>
      <protection/>
    </xf>
    <xf numFmtId="0" fontId="35" fillId="36" borderId="23" xfId="0" applyFont="1" applyFill="1" applyBorder="1" applyAlignment="1" applyProtection="1">
      <alignment horizontal="center" vertical="center"/>
      <protection/>
    </xf>
    <xf numFmtId="187" fontId="35" fillId="0" borderId="0" xfId="0" applyNumberFormat="1" applyFont="1" applyBorder="1" applyAlignment="1" applyProtection="1">
      <alignment horizontal="center" vertical="center"/>
      <protection/>
    </xf>
    <xf numFmtId="20" fontId="35" fillId="38" borderId="133" xfId="0" applyNumberFormat="1" applyFont="1" applyFill="1" applyBorder="1" applyAlignment="1" applyProtection="1">
      <alignment horizontal="center" vertical="center"/>
      <protection locked="0"/>
    </xf>
    <xf numFmtId="20" fontId="35" fillId="38" borderId="67" xfId="0" applyNumberFormat="1" applyFont="1" applyFill="1" applyBorder="1" applyAlignment="1" applyProtection="1">
      <alignment horizontal="center" vertical="center"/>
      <protection locked="0"/>
    </xf>
    <xf numFmtId="20" fontId="35" fillId="38" borderId="23" xfId="0" applyNumberFormat="1" applyFont="1" applyFill="1" applyBorder="1" applyAlignment="1" applyProtection="1">
      <alignment horizontal="center" vertical="center"/>
      <protection locked="0"/>
    </xf>
    <xf numFmtId="0" fontId="35" fillId="0" borderId="166" xfId="0" applyFont="1" applyBorder="1" applyAlignment="1">
      <alignment horizontal="center" vertical="center"/>
    </xf>
    <xf numFmtId="0" fontId="35" fillId="0" borderId="167" xfId="0" applyFont="1" applyBorder="1" applyAlignment="1">
      <alignment horizontal="center" vertical="center"/>
    </xf>
    <xf numFmtId="0" fontId="35" fillId="0" borderId="168" xfId="0" applyFont="1" applyBorder="1" applyAlignment="1">
      <alignment horizontal="center" vertical="center"/>
    </xf>
    <xf numFmtId="0" fontId="35" fillId="0" borderId="148" xfId="0" applyFont="1" applyBorder="1" applyAlignment="1">
      <alignment horizontal="center" vertical="center" wrapText="1"/>
    </xf>
    <xf numFmtId="0" fontId="35" fillId="0" borderId="50" xfId="0" applyFont="1" applyBorder="1" applyAlignment="1">
      <alignment horizontal="center" vertical="center" wrapText="1"/>
    </xf>
    <xf numFmtId="0" fontId="35" fillId="0" borderId="143"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39" xfId="0" applyFont="1" applyBorder="1" applyAlignment="1">
      <alignment horizontal="center" vertical="center" wrapText="1"/>
    </xf>
    <xf numFmtId="0" fontId="35" fillId="0" borderId="72" xfId="0" applyFont="1" applyBorder="1" applyAlignment="1">
      <alignment horizontal="center" vertical="center" wrapText="1"/>
    </xf>
    <xf numFmtId="0" fontId="38" fillId="0" borderId="165" xfId="0" applyFont="1" applyBorder="1" applyAlignment="1">
      <alignment horizontal="center" vertical="center" wrapText="1"/>
    </xf>
    <xf numFmtId="0" fontId="38" fillId="0" borderId="76" xfId="0" applyFont="1" applyBorder="1" applyAlignment="1">
      <alignment horizontal="center" vertical="center" wrapText="1"/>
    </xf>
    <xf numFmtId="0" fontId="38" fillId="0" borderId="83" xfId="0" applyFont="1" applyBorder="1" applyAlignment="1">
      <alignment horizontal="center" vertical="center" wrapText="1"/>
    </xf>
    <xf numFmtId="0" fontId="38" fillId="0" borderId="169" xfId="0" applyFont="1" applyFill="1" applyBorder="1" applyAlignment="1">
      <alignment horizontal="center" vertical="center" wrapText="1"/>
    </xf>
    <xf numFmtId="0" fontId="38" fillId="0" borderId="51" xfId="0" applyFont="1" applyFill="1" applyBorder="1" applyAlignment="1">
      <alignment horizontal="center" vertical="center" wrapText="1"/>
    </xf>
    <xf numFmtId="0" fontId="38" fillId="0" borderId="170" xfId="0" applyFont="1" applyFill="1" applyBorder="1" applyAlignment="1">
      <alignment horizontal="center" vertical="center" wrapText="1"/>
    </xf>
    <xf numFmtId="0" fontId="38" fillId="0" borderId="59" xfId="0" applyFont="1" applyFill="1" applyBorder="1" applyAlignment="1">
      <alignment horizontal="center" vertical="center" wrapText="1"/>
    </xf>
    <xf numFmtId="0" fontId="38" fillId="0" borderId="171" xfId="0" applyFont="1" applyFill="1" applyBorder="1" applyAlignment="1">
      <alignment horizontal="center" vertical="center" wrapText="1"/>
    </xf>
    <xf numFmtId="0" fontId="38" fillId="0" borderId="73" xfId="0" applyFont="1" applyFill="1" applyBorder="1" applyAlignment="1">
      <alignment horizontal="center" vertical="center" wrapText="1"/>
    </xf>
    <xf numFmtId="0" fontId="38" fillId="0" borderId="148" xfId="0" applyFont="1" applyBorder="1" applyAlignment="1">
      <alignment horizontal="center" vertical="center" wrapText="1"/>
    </xf>
    <xf numFmtId="0" fontId="38" fillId="0" borderId="51" xfId="0" applyFont="1" applyBorder="1" applyAlignment="1">
      <alignment horizontal="center" vertical="center" wrapText="1"/>
    </xf>
    <xf numFmtId="0" fontId="38" fillId="0" borderId="143" xfId="0" applyFont="1" applyBorder="1" applyAlignment="1">
      <alignment horizontal="center" vertical="center" wrapText="1"/>
    </xf>
    <xf numFmtId="0" fontId="38" fillId="0" borderId="59" xfId="0" applyFont="1" applyBorder="1" applyAlignment="1">
      <alignment horizontal="center" vertical="center" wrapText="1"/>
    </xf>
    <xf numFmtId="0" fontId="38" fillId="0" borderId="39" xfId="0" applyFont="1" applyBorder="1" applyAlignment="1">
      <alignment horizontal="center" vertical="center" wrapText="1"/>
    </xf>
    <xf numFmtId="0" fontId="38" fillId="0" borderId="73" xfId="0" applyFont="1" applyBorder="1" applyAlignment="1">
      <alignment horizontal="center" vertical="center" wrapText="1"/>
    </xf>
    <xf numFmtId="0" fontId="35" fillId="0" borderId="67" xfId="0" applyFont="1" applyFill="1" applyBorder="1" applyAlignment="1">
      <alignment horizontal="center" vertical="center"/>
    </xf>
    <xf numFmtId="0" fontId="35" fillId="0" borderId="68" xfId="0" applyFont="1" applyFill="1" applyBorder="1" applyAlignment="1">
      <alignment horizontal="center" vertical="center"/>
    </xf>
    <xf numFmtId="0" fontId="35" fillId="0" borderId="152" xfId="0" applyFont="1" applyFill="1" applyBorder="1" applyAlignment="1">
      <alignment horizontal="center" vertical="center"/>
    </xf>
    <xf numFmtId="188" fontId="35" fillId="0" borderId="172" xfId="0" applyNumberFormat="1" applyFont="1" applyBorder="1" applyAlignment="1">
      <alignment horizontal="center" vertical="center" wrapText="1"/>
    </xf>
    <xf numFmtId="188" fontId="35" fillId="0" borderId="173" xfId="0" applyNumberFormat="1" applyFont="1" applyBorder="1" applyAlignment="1">
      <alignment horizontal="center" vertical="center" wrapText="1"/>
    </xf>
    <xf numFmtId="188" fontId="35" fillId="0" borderId="174" xfId="0" applyNumberFormat="1" applyFont="1" applyBorder="1" applyAlignment="1">
      <alignment horizontal="center" vertical="center" wrapText="1"/>
    </xf>
    <xf numFmtId="0" fontId="35" fillId="38" borderId="148" xfId="0" applyFont="1" applyFill="1" applyBorder="1" applyAlignment="1" applyProtection="1">
      <alignment horizontal="left" vertical="center" wrapText="1"/>
      <protection locked="0"/>
    </xf>
    <xf numFmtId="0" fontId="35" fillId="38" borderId="49" xfId="0" applyFont="1" applyFill="1" applyBorder="1" applyAlignment="1" applyProtection="1">
      <alignment horizontal="left" vertical="center" wrapText="1"/>
      <protection locked="0"/>
    </xf>
    <xf numFmtId="0" fontId="35" fillId="38" borderId="51" xfId="0" applyFont="1" applyFill="1" applyBorder="1" applyAlignment="1" applyProtection="1">
      <alignment horizontal="left" vertical="center" wrapText="1"/>
      <protection locked="0"/>
    </xf>
    <xf numFmtId="0" fontId="35" fillId="38" borderId="143" xfId="0" applyFont="1" applyFill="1" applyBorder="1" applyAlignment="1" applyProtection="1">
      <alignment horizontal="left" vertical="center" wrapText="1"/>
      <protection locked="0"/>
    </xf>
    <xf numFmtId="0" fontId="35" fillId="38" borderId="0" xfId="0" applyFont="1" applyFill="1" applyBorder="1" applyAlignment="1" applyProtection="1">
      <alignment horizontal="left" vertical="center" wrapText="1"/>
      <protection locked="0"/>
    </xf>
    <xf numFmtId="0" fontId="35" fillId="38" borderId="59" xfId="0" applyFont="1" applyFill="1" applyBorder="1" applyAlignment="1" applyProtection="1">
      <alignment horizontal="left" vertical="center" wrapText="1"/>
      <protection locked="0"/>
    </xf>
    <xf numFmtId="0" fontId="35" fillId="38" borderId="146" xfId="0" applyFont="1" applyFill="1" applyBorder="1" applyAlignment="1" applyProtection="1">
      <alignment horizontal="left" vertical="center" wrapText="1"/>
      <protection locked="0"/>
    </xf>
    <xf numFmtId="0" fontId="35" fillId="38" borderId="12" xfId="0" applyFont="1" applyFill="1" applyBorder="1" applyAlignment="1" applyProtection="1">
      <alignment horizontal="left" vertical="center" wrapText="1"/>
      <protection locked="0"/>
    </xf>
    <xf numFmtId="0" fontId="35" fillId="38" borderId="110" xfId="0" applyFont="1" applyFill="1" applyBorder="1" applyAlignment="1" applyProtection="1">
      <alignment horizontal="left" vertical="center" wrapText="1"/>
      <protection locked="0"/>
    </xf>
    <xf numFmtId="188" fontId="35" fillId="0" borderId="175" xfId="0" applyNumberFormat="1" applyFont="1" applyBorder="1" applyAlignment="1">
      <alignment horizontal="center" vertical="center" wrapText="1"/>
    </xf>
    <xf numFmtId="188" fontId="35" fillId="0" borderId="95" xfId="0" applyNumberFormat="1" applyFont="1" applyBorder="1" applyAlignment="1">
      <alignment horizontal="center" vertical="center" wrapText="1"/>
    </xf>
    <xf numFmtId="188" fontId="35" fillId="0" borderId="176" xfId="0" applyNumberFormat="1" applyFont="1" applyBorder="1" applyAlignment="1">
      <alignment horizontal="center" vertical="center" wrapText="1"/>
    </xf>
    <xf numFmtId="188" fontId="35" fillId="0" borderId="177" xfId="0" applyNumberFormat="1" applyFont="1" applyBorder="1" applyAlignment="1">
      <alignment horizontal="center" vertical="center" wrapText="1"/>
    </xf>
    <xf numFmtId="188" fontId="35" fillId="0" borderId="113" xfId="0" applyNumberFormat="1" applyFont="1" applyBorder="1" applyAlignment="1">
      <alignment horizontal="center" vertical="center" wrapText="1"/>
    </xf>
    <xf numFmtId="188" fontId="35" fillId="0" borderId="178" xfId="0" applyNumberFormat="1" applyFont="1" applyBorder="1" applyAlignment="1">
      <alignment horizontal="center" vertical="center" wrapText="1"/>
    </xf>
    <xf numFmtId="0" fontId="35" fillId="6" borderId="60" xfId="0" applyFont="1" applyFill="1" applyBorder="1" applyAlignment="1" applyProtection="1">
      <alignment horizontal="center" vertical="center" shrinkToFit="1"/>
      <protection locked="0"/>
    </xf>
    <xf numFmtId="0" fontId="35" fillId="6" borderId="13" xfId="0" applyFont="1" applyFill="1" applyBorder="1" applyAlignment="1" applyProtection="1">
      <alignment horizontal="center" vertical="center" shrinkToFit="1"/>
      <protection locked="0"/>
    </xf>
    <xf numFmtId="0" fontId="35" fillId="6" borderId="17" xfId="0" applyFont="1" applyFill="1" applyBorder="1" applyAlignment="1" applyProtection="1">
      <alignment horizontal="center" vertical="center" shrinkToFit="1"/>
      <protection locked="0"/>
    </xf>
    <xf numFmtId="0" fontId="35" fillId="6" borderId="74" xfId="0" applyFont="1" applyFill="1" applyBorder="1" applyAlignment="1" applyProtection="1">
      <alignment horizontal="center" vertical="center" wrapText="1"/>
      <protection locked="0"/>
    </xf>
    <xf numFmtId="0" fontId="35" fillId="6" borderId="16" xfId="0" applyFont="1" applyFill="1" applyBorder="1" applyAlignment="1" applyProtection="1">
      <alignment horizontal="center" vertical="center" wrapText="1"/>
      <protection locked="0"/>
    </xf>
    <xf numFmtId="0" fontId="35" fillId="6" borderId="13" xfId="0" applyFont="1" applyFill="1" applyBorder="1" applyAlignment="1" applyProtection="1">
      <alignment horizontal="center" vertical="center" wrapText="1"/>
      <protection locked="0"/>
    </xf>
    <xf numFmtId="0" fontId="35" fillId="6" borderId="17" xfId="0" applyFont="1" applyFill="1" applyBorder="1" applyAlignment="1" applyProtection="1">
      <alignment horizontal="center" vertical="center" wrapText="1"/>
      <protection locked="0"/>
    </xf>
    <xf numFmtId="0" fontId="35" fillId="38" borderId="16" xfId="0" applyFont="1" applyFill="1" applyBorder="1" applyAlignment="1" applyProtection="1">
      <alignment horizontal="left" vertical="center" shrinkToFit="1"/>
      <protection locked="0"/>
    </xf>
    <xf numFmtId="0" fontId="35" fillId="38" borderId="13" xfId="0" applyFont="1" applyFill="1" applyBorder="1" applyAlignment="1" applyProtection="1">
      <alignment horizontal="left" vertical="center" shrinkToFit="1"/>
      <protection locked="0"/>
    </xf>
    <xf numFmtId="0" fontId="35" fillId="38" borderId="17" xfId="0" applyFont="1" applyFill="1" applyBorder="1" applyAlignment="1" applyProtection="1">
      <alignment horizontal="left" vertical="center" shrinkToFit="1"/>
      <protection locked="0"/>
    </xf>
    <xf numFmtId="188" fontId="35" fillId="0" borderId="179" xfId="0" applyNumberFormat="1" applyFont="1" applyBorder="1" applyAlignment="1">
      <alignment horizontal="center" vertical="center" wrapText="1"/>
    </xf>
    <xf numFmtId="188" fontId="35" fillId="0" borderId="180" xfId="0" applyNumberFormat="1" applyFont="1" applyBorder="1" applyAlignment="1">
      <alignment horizontal="center" vertical="center" wrapText="1"/>
    </xf>
    <xf numFmtId="188" fontId="35" fillId="0" borderId="181" xfId="0" applyNumberFormat="1" applyFont="1" applyBorder="1" applyAlignment="1">
      <alignment horizontal="center" vertical="center" wrapText="1"/>
    </xf>
    <xf numFmtId="0" fontId="35" fillId="38" borderId="60" xfId="0" applyFont="1" applyFill="1" applyBorder="1" applyAlignment="1" applyProtection="1">
      <alignment horizontal="left" vertical="center" wrapText="1"/>
      <protection locked="0"/>
    </xf>
    <xf numFmtId="0" fontId="35" fillId="38" borderId="13" xfId="0" applyFont="1" applyFill="1" applyBorder="1" applyAlignment="1" applyProtection="1">
      <alignment horizontal="left" vertical="center" wrapText="1"/>
      <protection locked="0"/>
    </xf>
    <xf numFmtId="0" fontId="35" fillId="38" borderId="56" xfId="0" applyFont="1" applyFill="1" applyBorder="1" applyAlignment="1" applyProtection="1">
      <alignment horizontal="left" vertical="center" wrapText="1"/>
      <protection locked="0"/>
    </xf>
    <xf numFmtId="0" fontId="35" fillId="6" borderId="76" xfId="0" applyFont="1" applyFill="1" applyBorder="1" applyAlignment="1" applyProtection="1">
      <alignment horizontal="center" vertical="center" wrapText="1"/>
      <protection locked="0"/>
    </xf>
    <xf numFmtId="188" fontId="37" fillId="0" borderId="182" xfId="0" applyNumberFormat="1" applyFont="1" applyBorder="1" applyAlignment="1">
      <alignment horizontal="center" vertical="center" shrinkToFit="1"/>
    </xf>
    <xf numFmtId="188" fontId="37" fillId="0" borderId="183" xfId="0" applyNumberFormat="1" applyFont="1" applyBorder="1" applyAlignment="1">
      <alignment horizontal="center" vertical="center" shrinkToFit="1"/>
    </xf>
    <xf numFmtId="188" fontId="37" fillId="0" borderId="184" xfId="0" applyNumberFormat="1" applyFont="1" applyBorder="1" applyAlignment="1">
      <alignment horizontal="center" vertical="center" shrinkToFit="1"/>
    </xf>
    <xf numFmtId="188" fontId="37" fillId="0" borderId="185" xfId="0" applyNumberFormat="1" applyFont="1" applyBorder="1" applyAlignment="1">
      <alignment horizontal="center" vertical="center" shrinkToFit="1"/>
    </xf>
    <xf numFmtId="188" fontId="37" fillId="0" borderId="186" xfId="0" applyNumberFormat="1" applyFont="1" applyBorder="1" applyAlignment="1">
      <alignment horizontal="center" vertical="center" shrinkToFit="1"/>
    </xf>
    <xf numFmtId="188" fontId="37" fillId="0" borderId="187" xfId="0" applyNumberFormat="1" applyFont="1" applyBorder="1" applyAlignment="1">
      <alignment horizontal="center" vertical="center" shrinkToFit="1"/>
    </xf>
    <xf numFmtId="0" fontId="38" fillId="0" borderId="188" xfId="0" applyFont="1" applyBorder="1" applyAlignment="1">
      <alignment horizontal="center" vertical="center" wrapText="1"/>
    </xf>
    <xf numFmtId="0" fontId="38" fillId="0" borderId="183" xfId="0" applyFont="1" applyBorder="1" applyAlignment="1">
      <alignment horizontal="center" vertical="center" wrapText="1"/>
    </xf>
    <xf numFmtId="0" fontId="38" fillId="0" borderId="189" xfId="0" applyFont="1" applyBorder="1" applyAlignment="1">
      <alignment horizontal="center" vertical="center" wrapText="1"/>
    </xf>
    <xf numFmtId="0" fontId="38" fillId="0" borderId="190" xfId="0" applyFont="1" applyBorder="1" applyAlignment="1">
      <alignment horizontal="center" vertical="center" wrapText="1"/>
    </xf>
    <xf numFmtId="0" fontId="38" fillId="0" borderId="185" xfId="0" applyFont="1" applyBorder="1" applyAlignment="1">
      <alignment horizontal="center" vertical="center" wrapText="1"/>
    </xf>
    <xf numFmtId="0" fontId="38" fillId="0" borderId="191" xfId="0" applyFont="1" applyBorder="1" applyAlignment="1">
      <alignment horizontal="center" vertical="center" wrapText="1"/>
    </xf>
    <xf numFmtId="0" fontId="38" fillId="0" borderId="192" xfId="0" applyFont="1" applyBorder="1" applyAlignment="1">
      <alignment horizontal="center" vertical="center" wrapText="1"/>
    </xf>
    <xf numFmtId="0" fontId="38" fillId="0" borderId="193" xfId="0" applyFont="1" applyBorder="1" applyAlignment="1">
      <alignment horizontal="center" vertical="center" wrapText="1"/>
    </xf>
    <xf numFmtId="0" fontId="38" fillId="0" borderId="194" xfId="0" applyFont="1" applyBorder="1" applyAlignment="1">
      <alignment horizontal="center" vertical="center" wrapText="1"/>
    </xf>
    <xf numFmtId="0" fontId="37" fillId="0" borderId="103" xfId="0" applyFont="1" applyBorder="1" applyAlignment="1">
      <alignment horizontal="center" vertical="center"/>
    </xf>
    <xf numFmtId="0" fontId="37" fillId="0" borderId="104" xfId="0" applyFont="1" applyBorder="1" applyAlignment="1">
      <alignment horizontal="center" vertical="center"/>
    </xf>
    <xf numFmtId="0" fontId="37" fillId="0" borderId="105" xfId="0" applyFont="1" applyBorder="1" applyAlignment="1">
      <alignment horizontal="center" vertical="center"/>
    </xf>
    <xf numFmtId="0" fontId="35" fillId="6" borderId="39" xfId="0" applyFont="1" applyFill="1" applyBorder="1" applyAlignment="1" applyProtection="1">
      <alignment horizontal="center" vertical="center" shrinkToFit="1"/>
      <protection locked="0"/>
    </xf>
    <xf numFmtId="0" fontId="35" fillId="6" borderId="48" xfId="0" applyFont="1" applyFill="1" applyBorder="1" applyAlignment="1" applyProtection="1">
      <alignment horizontal="center" vertical="center" shrinkToFit="1"/>
      <protection locked="0"/>
    </xf>
    <xf numFmtId="0" fontId="35" fillId="6" borderId="72" xfId="0" applyFont="1" applyFill="1" applyBorder="1" applyAlignment="1" applyProtection="1">
      <alignment horizontal="center" vertical="center" shrinkToFit="1"/>
      <protection locked="0"/>
    </xf>
    <xf numFmtId="0" fontId="35" fillId="28" borderId="83" xfId="0" applyFont="1" applyFill="1" applyBorder="1" applyAlignment="1" applyProtection="1">
      <alignment horizontal="center" vertical="center" wrapText="1"/>
      <protection locked="0"/>
    </xf>
    <xf numFmtId="0" fontId="35" fillId="6" borderId="117" xfId="0" applyFont="1" applyFill="1" applyBorder="1" applyAlignment="1" applyProtection="1">
      <alignment horizontal="center" vertical="center" wrapText="1"/>
      <protection locked="0"/>
    </xf>
    <xf numFmtId="0" fontId="35" fillId="6" borderId="48" xfId="0" applyFont="1" applyFill="1" applyBorder="1" applyAlignment="1" applyProtection="1">
      <alignment horizontal="center" vertical="center" wrapText="1"/>
      <protection locked="0"/>
    </xf>
    <xf numFmtId="0" fontId="35" fillId="6" borderId="72" xfId="0" applyFont="1" applyFill="1" applyBorder="1" applyAlignment="1" applyProtection="1">
      <alignment horizontal="center" vertical="center" wrapText="1"/>
      <protection locked="0"/>
    </xf>
    <xf numFmtId="0" fontId="35" fillId="38" borderId="117" xfId="0" applyFont="1" applyFill="1" applyBorder="1" applyAlignment="1" applyProtection="1">
      <alignment horizontal="left" vertical="center" shrinkToFit="1"/>
      <protection locked="0"/>
    </xf>
    <xf numFmtId="0" fontId="35" fillId="38" borderId="48" xfId="0" applyFont="1" applyFill="1" applyBorder="1" applyAlignment="1" applyProtection="1">
      <alignment horizontal="left" vertical="center" shrinkToFit="1"/>
      <protection locked="0"/>
    </xf>
    <xf numFmtId="0" fontId="35" fillId="38" borderId="72" xfId="0" applyFont="1" applyFill="1" applyBorder="1" applyAlignment="1" applyProtection="1">
      <alignment horizontal="left" vertical="center" shrinkToFit="1"/>
      <protection locked="0"/>
    </xf>
    <xf numFmtId="188" fontId="37" fillId="0" borderId="103" xfId="0" applyNumberFormat="1" applyFont="1" applyBorder="1" applyAlignment="1">
      <alignment horizontal="center" vertical="center"/>
    </xf>
    <xf numFmtId="188" fontId="37" fillId="0" borderId="195" xfId="49" applyNumberFormat="1" applyFont="1" applyBorder="1" applyAlignment="1">
      <alignment horizontal="right" vertical="center" shrinkToFit="1"/>
    </xf>
    <xf numFmtId="188" fontId="37" fillId="0" borderId="67" xfId="49" applyNumberFormat="1" applyFont="1" applyBorder="1" applyAlignment="1">
      <alignment horizontal="right" vertical="center" shrinkToFit="1"/>
    </xf>
    <xf numFmtId="188" fontId="37" fillId="0" borderId="128" xfId="0" applyNumberFormat="1" applyFont="1" applyBorder="1" applyAlignment="1">
      <alignment horizontal="center" vertical="center"/>
    </xf>
    <xf numFmtId="0" fontId="37" fillId="0" borderId="126" xfId="0" applyFont="1" applyBorder="1" applyAlignment="1">
      <alignment horizontal="center" vertical="center"/>
    </xf>
    <xf numFmtId="0" fontId="37" fillId="0" borderId="127" xfId="0" applyFont="1" applyBorder="1" applyAlignment="1">
      <alignment horizontal="center" vertical="center"/>
    </xf>
    <xf numFmtId="188" fontId="37" fillId="0" borderId="171" xfId="49" applyNumberFormat="1" applyFont="1" applyBorder="1" applyAlignment="1">
      <alignment horizontal="right" vertical="center" shrinkToFit="1"/>
    </xf>
    <xf numFmtId="188" fontId="37" fillId="0" borderId="48" xfId="49" applyNumberFormat="1" applyFont="1" applyBorder="1" applyAlignment="1">
      <alignment horizontal="right" vertical="center" shrinkToFit="1"/>
    </xf>
    <xf numFmtId="0" fontId="37" fillId="0" borderId="121" xfId="0" applyFont="1" applyBorder="1" applyAlignment="1">
      <alignment horizontal="center" vertical="center"/>
    </xf>
    <xf numFmtId="0" fontId="37" fillId="0" borderId="119" xfId="0" applyFont="1" applyBorder="1" applyAlignment="1">
      <alignment horizontal="center" vertical="center"/>
    </xf>
    <xf numFmtId="0" fontId="37" fillId="0" borderId="120" xfId="0" applyFont="1" applyBorder="1" applyAlignment="1">
      <alignment horizontal="center" vertical="center"/>
    </xf>
    <xf numFmtId="0" fontId="37" fillId="0" borderId="128" xfId="0" applyFont="1" applyBorder="1" applyAlignment="1">
      <alignment horizontal="center" vertical="center"/>
    </xf>
    <xf numFmtId="0" fontId="93" fillId="36" borderId="32" xfId="0" applyFont="1" applyFill="1" applyBorder="1" applyAlignment="1" applyProtection="1">
      <alignment horizontal="center" vertical="center"/>
      <protection/>
    </xf>
    <xf numFmtId="0" fontId="38" fillId="36" borderId="0" xfId="0" applyFont="1" applyFill="1" applyBorder="1" applyAlignment="1">
      <alignment horizontal="left" vertical="center" indent="1"/>
    </xf>
    <xf numFmtId="0" fontId="13" fillId="0" borderId="133" xfId="0" applyFont="1" applyBorder="1" applyAlignment="1">
      <alignment horizontal="distributed" vertical="center"/>
    </xf>
    <xf numFmtId="0" fontId="13" fillId="0" borderId="68" xfId="0" applyFont="1" applyBorder="1" applyAlignment="1">
      <alignment horizontal="distributed" vertical="center"/>
    </xf>
    <xf numFmtId="0" fontId="13" fillId="0" borderId="196" xfId="0" applyFont="1" applyBorder="1" applyAlignment="1">
      <alignment horizontal="distributed" vertical="center"/>
    </xf>
    <xf numFmtId="0" fontId="13" fillId="0" borderId="71" xfId="0" applyFont="1" applyBorder="1" applyAlignment="1">
      <alignment horizontal="distributed" vertical="center"/>
    </xf>
    <xf numFmtId="0" fontId="13" fillId="0" borderId="39" xfId="0" applyNumberFormat="1" applyFont="1" applyBorder="1" applyAlignment="1">
      <alignment horizontal="center" vertical="center"/>
    </xf>
    <xf numFmtId="0" fontId="13" fillId="0" borderId="48" xfId="0" applyNumberFormat="1" applyFont="1" applyBorder="1" applyAlignment="1">
      <alignment horizontal="center" vertical="center"/>
    </xf>
    <xf numFmtId="0" fontId="13" fillId="0" borderId="73" xfId="0" applyNumberFormat="1" applyFont="1" applyBorder="1" applyAlignment="1">
      <alignment horizontal="center" vertical="center"/>
    </xf>
    <xf numFmtId="0" fontId="14" fillId="0" borderId="49" xfId="0" applyFont="1" applyBorder="1" applyAlignment="1">
      <alignment vertical="center"/>
    </xf>
    <xf numFmtId="0" fontId="0" fillId="0" borderId="49" xfId="0" applyFont="1" applyBorder="1" applyAlignment="1">
      <alignment vertical="center"/>
    </xf>
    <xf numFmtId="0" fontId="14" fillId="34" borderId="11" xfId="0" applyFont="1" applyFill="1" applyBorder="1" applyAlignment="1">
      <alignment horizontal="center" vertical="center"/>
    </xf>
    <xf numFmtId="0" fontId="14" fillId="34" borderId="110" xfId="0" applyFont="1" applyFill="1" applyBorder="1" applyAlignment="1">
      <alignment horizontal="center" vertical="center"/>
    </xf>
    <xf numFmtId="0" fontId="14" fillId="0" borderId="197" xfId="0" applyFont="1" applyBorder="1" applyAlignment="1">
      <alignment horizontal="center" vertical="center" wrapText="1"/>
    </xf>
    <xf numFmtId="0" fontId="14" fillId="0" borderId="198" xfId="0" applyFont="1" applyBorder="1" applyAlignment="1">
      <alignment horizontal="center" vertical="center" wrapText="1"/>
    </xf>
    <xf numFmtId="0" fontId="14" fillId="34" borderId="199" xfId="0" applyFont="1" applyFill="1" applyBorder="1" applyAlignment="1">
      <alignment horizontal="center" vertical="center"/>
    </xf>
    <xf numFmtId="0" fontId="14" fillId="34" borderId="58" xfId="0" applyFont="1" applyFill="1" applyBorder="1" applyAlignment="1">
      <alignment horizontal="center" vertical="center"/>
    </xf>
    <xf numFmtId="0" fontId="14" fillId="0" borderId="92" xfId="0" applyFont="1" applyBorder="1" applyAlignment="1">
      <alignment horizontal="center" vertical="center" textRotation="255"/>
    </xf>
    <xf numFmtId="0" fontId="14" fillId="0" borderId="43" xfId="0" applyFont="1" applyBorder="1" applyAlignment="1">
      <alignment horizontal="center" vertical="center" textRotation="255"/>
    </xf>
    <xf numFmtId="0" fontId="14" fillId="0" borderId="158" xfId="0" applyFont="1" applyBorder="1" applyAlignment="1">
      <alignment horizontal="center" vertical="center" textRotation="255"/>
    </xf>
    <xf numFmtId="0" fontId="14" fillId="0" borderId="91" xfId="0" applyFont="1" applyBorder="1" applyAlignment="1">
      <alignment horizontal="center" vertical="center"/>
    </xf>
    <xf numFmtId="0" fontId="14" fillId="0" borderId="51" xfId="0" applyFont="1" applyBorder="1" applyAlignment="1">
      <alignment horizontal="center" vertical="center"/>
    </xf>
    <xf numFmtId="0" fontId="14" fillId="0" borderId="16" xfId="0" applyFont="1" applyBorder="1" applyAlignment="1">
      <alignment horizontal="center" vertical="center"/>
    </xf>
    <xf numFmtId="0" fontId="14" fillId="0" borderId="56" xfId="0" applyFont="1" applyBorder="1" applyAlignment="1">
      <alignment horizontal="center" vertical="center"/>
    </xf>
    <xf numFmtId="0" fontId="14" fillId="34" borderId="200" xfId="0" applyFont="1" applyFill="1" applyBorder="1" applyAlignment="1">
      <alignment horizontal="center" vertical="center"/>
    </xf>
    <xf numFmtId="0" fontId="14" fillId="34" borderId="55" xfId="0" applyFont="1" applyFill="1" applyBorder="1" applyAlignment="1">
      <alignment horizontal="center" vertical="center"/>
    </xf>
    <xf numFmtId="0" fontId="13" fillId="0" borderId="0" xfId="0" applyFont="1" applyAlignment="1">
      <alignment/>
    </xf>
    <xf numFmtId="0" fontId="14" fillId="0" borderId="148" xfId="0" applyFont="1" applyBorder="1" applyAlignment="1">
      <alignment horizontal="center" vertical="center"/>
    </xf>
    <xf numFmtId="0" fontId="14" fillId="0" borderId="49" xfId="0" applyFont="1" applyBorder="1" applyAlignment="1">
      <alignment horizontal="center" vertical="center"/>
    </xf>
    <xf numFmtId="0" fontId="14" fillId="0" borderId="39" xfId="0" applyFont="1" applyBorder="1" applyAlignment="1">
      <alignment horizontal="center" vertical="center"/>
    </xf>
    <xf numFmtId="0" fontId="14" fillId="0" borderId="48" xfId="0" applyFont="1" applyBorder="1" applyAlignment="1">
      <alignment horizontal="center" vertical="center"/>
    </xf>
    <xf numFmtId="0" fontId="14" fillId="0" borderId="86" xfId="0" applyFont="1" applyBorder="1" applyAlignment="1">
      <alignment horizontal="center" vertical="center"/>
    </xf>
    <xf numFmtId="0" fontId="14" fillId="0" borderId="87" xfId="0" applyFont="1" applyBorder="1" applyAlignment="1">
      <alignment horizontal="center" vertical="center"/>
    </xf>
    <xf numFmtId="0" fontId="14" fillId="0" borderId="149" xfId="0" applyFont="1" applyBorder="1" applyAlignment="1">
      <alignment horizontal="center" vertical="center"/>
    </xf>
    <xf numFmtId="0" fontId="14" fillId="0" borderId="201" xfId="0" applyFont="1" applyBorder="1" applyAlignment="1">
      <alignment horizontal="center" vertical="center"/>
    </xf>
    <xf numFmtId="0" fontId="14" fillId="0" borderId="42" xfId="0" applyFont="1" applyBorder="1" applyAlignment="1">
      <alignment horizontal="center" vertical="center"/>
    </xf>
    <xf numFmtId="0" fontId="14" fillId="0" borderId="196" xfId="0" applyFont="1" applyBorder="1" applyAlignment="1">
      <alignment horizontal="center" vertical="center"/>
    </xf>
    <xf numFmtId="0" fontId="14" fillId="0" borderId="117" xfId="0" applyFont="1" applyBorder="1" applyAlignment="1">
      <alignment horizontal="center" vertical="center"/>
    </xf>
    <xf numFmtId="0" fontId="14" fillId="0" borderId="89" xfId="0" applyFont="1" applyBorder="1" applyAlignment="1">
      <alignment horizontal="center" vertical="center"/>
    </xf>
    <xf numFmtId="0" fontId="14" fillId="0" borderId="36" xfId="0" applyFont="1"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xf>
    <xf numFmtId="0" fontId="0" fillId="0" borderId="11" xfId="0" applyBorder="1" applyAlignment="1">
      <alignment vertical="center"/>
    </xf>
    <xf numFmtId="0" fontId="0" fillId="0" borderId="12"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6" xfId="0" applyBorder="1" applyAlignment="1">
      <alignment horizontal="left" vertical="center" wrapText="1"/>
    </xf>
    <xf numFmtId="0" fontId="0" fillId="0" borderId="13" xfId="0" applyBorder="1" applyAlignment="1">
      <alignment horizontal="left" vertical="center"/>
    </xf>
    <xf numFmtId="0" fontId="0" fillId="0" borderId="17" xfId="0" applyBorder="1" applyAlignment="1">
      <alignment horizontal="left" vertical="center"/>
    </xf>
    <xf numFmtId="0" fontId="0" fillId="0" borderId="10" xfId="0" applyBorder="1" applyAlignment="1">
      <alignment horizontal="left" vertical="center"/>
    </xf>
    <xf numFmtId="0" fontId="0" fillId="0" borderId="0" xfId="0" applyBorder="1" applyAlignment="1">
      <alignment horizontal="left" vertical="center"/>
    </xf>
    <xf numFmtId="0" fontId="0" fillId="0" borderId="14"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5" xfId="0" applyBorder="1" applyAlignment="1">
      <alignment horizontal="left" vertical="center"/>
    </xf>
    <xf numFmtId="0" fontId="0" fillId="0" borderId="133" xfId="0" applyBorder="1" applyAlignment="1">
      <alignment horizontal="left" vertical="center"/>
    </xf>
    <xf numFmtId="0" fontId="0" fillId="0" borderId="67" xfId="0" applyBorder="1" applyAlignment="1">
      <alignment horizontal="left" vertical="center"/>
    </xf>
    <xf numFmtId="0" fontId="0" fillId="0" borderId="23" xfId="0" applyBorder="1" applyAlignment="1">
      <alignment horizontal="left" vertical="center"/>
    </xf>
    <xf numFmtId="0" fontId="23" fillId="0" borderId="0" xfId="0" applyFont="1" applyAlignment="1">
      <alignment horizontal="center" vertical="center"/>
    </xf>
    <xf numFmtId="0" fontId="0" fillId="0" borderId="0" xfId="0" applyAlignment="1">
      <alignment horizontal="center" vertical="center"/>
    </xf>
    <xf numFmtId="0" fontId="15" fillId="0" borderId="74" xfId="0" applyFont="1" applyBorder="1" applyAlignment="1">
      <alignment vertical="center" wrapText="1"/>
    </xf>
    <xf numFmtId="0" fontId="15" fillId="0" borderId="75" xfId="0" applyFont="1" applyBorder="1" applyAlignment="1">
      <alignment vertical="center" wrapText="1"/>
    </xf>
    <xf numFmtId="0" fontId="15" fillId="0" borderId="74" xfId="0" applyFont="1" applyBorder="1" applyAlignment="1">
      <alignment horizontal="center" vertical="center"/>
    </xf>
    <xf numFmtId="0" fontId="15" fillId="0" borderId="75" xfId="0" applyFont="1" applyBorder="1" applyAlignment="1">
      <alignment horizontal="center" vertical="center"/>
    </xf>
    <xf numFmtId="0" fontId="32" fillId="0" borderId="13" xfId="0" applyFont="1" applyBorder="1" applyAlignment="1">
      <alignment horizontal="left" vertical="top" wrapText="1"/>
    </xf>
    <xf numFmtId="0" fontId="15" fillId="0" borderId="74" xfId="0" applyFont="1" applyBorder="1" applyAlignment="1">
      <alignment horizontal="center" vertical="center" textRotation="255"/>
    </xf>
    <xf numFmtId="0" fontId="15" fillId="0" borderId="76" xfId="0" applyFont="1" applyBorder="1" applyAlignment="1">
      <alignment horizontal="center" vertical="center" textRotation="255"/>
    </xf>
    <xf numFmtId="0" fontId="15" fillId="0" borderId="75" xfId="0" applyFont="1" applyBorder="1" applyAlignment="1">
      <alignment horizontal="center" vertical="center" textRotation="255"/>
    </xf>
    <xf numFmtId="0" fontId="15" fillId="0" borderId="202" xfId="0" applyFont="1" applyBorder="1" applyAlignment="1">
      <alignment horizontal="center" vertical="center"/>
    </xf>
    <xf numFmtId="0" fontId="15" fillId="0" borderId="203" xfId="0" applyFont="1" applyBorder="1" applyAlignment="1">
      <alignment horizontal="center" vertical="center"/>
    </xf>
    <xf numFmtId="0" fontId="15" fillId="0" borderId="204" xfId="0" applyFont="1" applyBorder="1" applyAlignment="1">
      <alignment horizontal="center" vertical="center"/>
    </xf>
    <xf numFmtId="0" fontId="15" fillId="0" borderId="205" xfId="0" applyFont="1" applyBorder="1" applyAlignment="1">
      <alignment horizontal="center" vertical="center"/>
    </xf>
    <xf numFmtId="0" fontId="15" fillId="0" borderId="206" xfId="0" applyFont="1" applyBorder="1" applyAlignment="1">
      <alignment horizontal="center" vertical="center"/>
    </xf>
    <xf numFmtId="0" fontId="15" fillId="0" borderId="207" xfId="0" applyFont="1" applyBorder="1" applyAlignment="1">
      <alignment horizontal="center" vertical="center"/>
    </xf>
    <xf numFmtId="0" fontId="15" fillId="0" borderId="208" xfId="0" applyFont="1" applyBorder="1" applyAlignment="1">
      <alignment horizontal="center" vertical="center"/>
    </xf>
    <xf numFmtId="0" fontId="15" fillId="0" borderId="209" xfId="0" applyFont="1" applyBorder="1" applyAlignment="1">
      <alignment horizontal="center" vertical="center"/>
    </xf>
    <xf numFmtId="0" fontId="15" fillId="0" borderId="210" xfId="0" applyFont="1" applyBorder="1" applyAlignment="1">
      <alignment horizontal="center" vertical="center"/>
    </xf>
    <xf numFmtId="0" fontId="15" fillId="0" borderId="74" xfId="0" applyFont="1" applyBorder="1" applyAlignment="1">
      <alignment horizontal="center" vertical="center" wrapText="1"/>
    </xf>
    <xf numFmtId="0" fontId="15" fillId="0" borderId="76" xfId="0" applyFont="1" applyBorder="1" applyAlignment="1">
      <alignment horizontal="center" vertical="center" wrapText="1"/>
    </xf>
    <xf numFmtId="0" fontId="15" fillId="0" borderId="75" xfId="0" applyFont="1" applyBorder="1" applyAlignment="1">
      <alignment horizontal="center" vertical="center" wrapText="1"/>
    </xf>
    <xf numFmtId="0" fontId="15" fillId="0" borderId="76" xfId="0" applyFont="1" applyBorder="1" applyAlignment="1">
      <alignment horizontal="center" vertical="center"/>
    </xf>
    <xf numFmtId="0" fontId="32" fillId="0" borderId="11" xfId="0" applyFont="1" applyBorder="1" applyAlignment="1">
      <alignment horizontal="distributed" vertical="center"/>
    </xf>
    <xf numFmtId="0" fontId="32" fillId="0" borderId="15" xfId="0" applyFont="1" applyBorder="1" applyAlignment="1">
      <alignment horizontal="distributed" vertical="center"/>
    </xf>
    <xf numFmtId="0" fontId="6" fillId="0" borderId="10" xfId="0" applyFont="1" applyBorder="1" applyAlignment="1">
      <alignment vertical="center" wrapText="1"/>
    </xf>
    <xf numFmtId="0" fontId="6" fillId="0" borderId="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0" xfId="0" applyFont="1" applyBorder="1" applyAlignment="1">
      <alignment horizontal="right" vertical="center"/>
    </xf>
    <xf numFmtId="0" fontId="6" fillId="0" borderId="0" xfId="0" applyFont="1" applyBorder="1" applyAlignment="1">
      <alignment horizontal="left" vertical="center" indent="1"/>
    </xf>
    <xf numFmtId="0" fontId="6" fillId="0" borderId="15" xfId="0" applyFont="1" applyBorder="1" applyAlignment="1">
      <alignment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0" xfId="0" applyFont="1" applyBorder="1" applyAlignment="1">
      <alignment horizontal="center" vertical="center"/>
    </xf>
    <xf numFmtId="0" fontId="15" fillId="0" borderId="14" xfId="0" applyFont="1" applyBorder="1" applyAlignment="1">
      <alignment horizontal="center" vertical="center"/>
    </xf>
    <xf numFmtId="0" fontId="15" fillId="0" borderId="11" xfId="0" applyFont="1" applyBorder="1" applyAlignment="1">
      <alignment horizontal="center" vertical="center"/>
    </xf>
    <xf numFmtId="0" fontId="15" fillId="0" borderId="15" xfId="0" applyFont="1" applyBorder="1" applyAlignment="1">
      <alignment horizontal="center" vertical="center"/>
    </xf>
    <xf numFmtId="0" fontId="15" fillId="0" borderId="133" xfId="0" applyFont="1" applyBorder="1" applyAlignment="1">
      <alignment horizontal="center" vertical="center" shrinkToFit="1"/>
    </xf>
    <xf numFmtId="0" fontId="15" fillId="0" borderId="67" xfId="0" applyFont="1" applyBorder="1" applyAlignment="1">
      <alignment horizontal="center" vertical="center" shrinkToFit="1"/>
    </xf>
    <xf numFmtId="0" fontId="15" fillId="0" borderId="23" xfId="0" applyFont="1" applyBorder="1" applyAlignment="1">
      <alignment horizontal="center" vertical="center" shrinkToFit="1"/>
    </xf>
    <xf numFmtId="0" fontId="32" fillId="0" borderId="16" xfId="0" applyFont="1" applyBorder="1" applyAlignment="1">
      <alignment horizontal="distributed" vertical="center"/>
    </xf>
    <xf numFmtId="0" fontId="32" fillId="0" borderId="17" xfId="0" applyFont="1" applyBorder="1" applyAlignment="1">
      <alignment/>
    </xf>
    <xf numFmtId="0" fontId="6" fillId="0" borderId="14" xfId="0" applyFont="1" applyBorder="1" applyAlignment="1">
      <alignment vertical="center"/>
    </xf>
    <xf numFmtId="0" fontId="6" fillId="0" borderId="10" xfId="0" applyFont="1" applyBorder="1" applyAlignment="1">
      <alignment vertical="center"/>
    </xf>
    <xf numFmtId="0" fontId="6" fillId="0" borderId="16" xfId="0" applyFont="1" applyBorder="1" applyAlignment="1">
      <alignment horizontal="center" vertical="center" wrapText="1"/>
    </xf>
    <xf numFmtId="0" fontId="6" fillId="0" borderId="17" xfId="0" applyFont="1" applyBorder="1" applyAlignment="1">
      <alignment horizontal="center" vertical="center"/>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6" fillId="0" borderId="11" xfId="0" applyFont="1" applyBorder="1" applyAlignment="1">
      <alignment horizontal="center" vertical="center"/>
    </xf>
    <xf numFmtId="0" fontId="6" fillId="0" borderId="15" xfId="0" applyFont="1" applyBorder="1" applyAlignment="1">
      <alignment horizontal="center" vertical="center"/>
    </xf>
    <xf numFmtId="0" fontId="6" fillId="0" borderId="13" xfId="0" applyFont="1" applyBorder="1" applyAlignment="1">
      <alignment vertical="center"/>
    </xf>
    <xf numFmtId="0" fontId="6" fillId="0" borderId="17" xfId="0" applyFont="1" applyBorder="1" applyAlignment="1">
      <alignment vertical="center"/>
    </xf>
    <xf numFmtId="0" fontId="19" fillId="0" borderId="0" xfId="0" applyFont="1" applyAlignment="1">
      <alignment horizontal="center" vertical="center"/>
    </xf>
    <xf numFmtId="0" fontId="32" fillId="0" borderId="0" xfId="0" applyFont="1" applyAlignment="1">
      <alignment horizontal="right" vertical="center"/>
    </xf>
    <xf numFmtId="0" fontId="33" fillId="0" borderId="0" xfId="0" applyFont="1" applyAlignment="1">
      <alignment vertical="center"/>
    </xf>
    <xf numFmtId="0" fontId="6" fillId="0" borderId="16" xfId="0" applyFont="1" applyBorder="1" applyAlignment="1">
      <alignment horizontal="center" vertical="center"/>
    </xf>
    <xf numFmtId="0" fontId="6" fillId="0" borderId="10" xfId="0" applyFont="1" applyBorder="1" applyAlignment="1">
      <alignment horizontal="left" vertical="center" indent="1"/>
    </xf>
    <xf numFmtId="0" fontId="6" fillId="0" borderId="14" xfId="0" applyFont="1" applyBorder="1" applyAlignment="1">
      <alignment horizontal="left" vertical="center" indent="1"/>
    </xf>
    <xf numFmtId="0" fontId="6" fillId="0" borderId="11" xfId="0" applyFont="1" applyBorder="1" applyAlignment="1">
      <alignment horizontal="left" vertical="center" indent="1"/>
    </xf>
    <xf numFmtId="0" fontId="6" fillId="0" borderId="12" xfId="0" applyFont="1" applyBorder="1" applyAlignment="1">
      <alignment horizontal="left" vertical="center" indent="1"/>
    </xf>
    <xf numFmtId="0" fontId="6" fillId="0" borderId="15" xfId="0" applyFont="1" applyBorder="1" applyAlignment="1">
      <alignment horizontal="left" vertical="center" indent="1"/>
    </xf>
    <xf numFmtId="0" fontId="15" fillId="0" borderId="11"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133" xfId="0" applyFont="1" applyBorder="1" applyAlignment="1">
      <alignment horizontal="center" vertical="center" wrapText="1"/>
    </xf>
    <xf numFmtId="0" fontId="15" fillId="0" borderId="67" xfId="0" applyFont="1" applyBorder="1" applyAlignment="1">
      <alignment horizontal="center" vertical="center"/>
    </xf>
    <xf numFmtId="0" fontId="15" fillId="0" borderId="23" xfId="0" applyFont="1" applyBorder="1" applyAlignment="1">
      <alignment horizontal="center" vertical="center"/>
    </xf>
    <xf numFmtId="0" fontId="14" fillId="0" borderId="133" xfId="0" applyFont="1" applyBorder="1" applyAlignment="1">
      <alignment vertical="center" wrapText="1"/>
    </xf>
    <xf numFmtId="0" fontId="14" fillId="0" borderId="67" xfId="0" applyFont="1" applyBorder="1" applyAlignment="1">
      <alignment vertical="center" wrapText="1"/>
    </xf>
    <xf numFmtId="0" fontId="14" fillId="0" borderId="23" xfId="0" applyFont="1" applyBorder="1" applyAlignment="1">
      <alignment vertical="center" wrapText="1"/>
    </xf>
    <xf numFmtId="0" fontId="15" fillId="0" borderId="133" xfId="0" applyFont="1" applyFill="1" applyBorder="1" applyAlignment="1">
      <alignment horizontal="center" vertical="center"/>
    </xf>
    <xf numFmtId="0" fontId="15" fillId="0" borderId="23" xfId="0" applyFont="1" applyFill="1" applyBorder="1" applyAlignment="1">
      <alignment horizontal="center" vertical="center"/>
    </xf>
    <xf numFmtId="0" fontId="15" fillId="0" borderId="133" xfId="0" applyFont="1" applyFill="1" applyBorder="1" applyAlignment="1">
      <alignment horizontal="left" vertical="center" indent="1"/>
    </xf>
    <xf numFmtId="0" fontId="15" fillId="0" borderId="67" xfId="0" applyFont="1" applyFill="1" applyBorder="1" applyAlignment="1">
      <alignment horizontal="left" vertical="center" indent="1"/>
    </xf>
    <xf numFmtId="0" fontId="15" fillId="0" borderId="23" xfId="0" applyFont="1" applyFill="1" applyBorder="1" applyAlignment="1">
      <alignment horizontal="left" vertical="center" indent="1"/>
    </xf>
    <xf numFmtId="0" fontId="15" fillId="0" borderId="16" xfId="0" applyFont="1" applyFill="1" applyBorder="1" applyAlignment="1">
      <alignment horizontal="center" vertical="center" wrapText="1"/>
    </xf>
    <xf numFmtId="0" fontId="15" fillId="0" borderId="17" xfId="0" applyFont="1" applyFill="1" applyBorder="1" applyAlignment="1">
      <alignment horizontal="center" vertical="center"/>
    </xf>
    <xf numFmtId="0" fontId="15" fillId="0" borderId="16" xfId="0" applyFont="1" applyFill="1" applyBorder="1" applyAlignment="1">
      <alignment horizontal="right" vertical="center"/>
    </xf>
    <xf numFmtId="0" fontId="15" fillId="0" borderId="13" xfId="0" applyFont="1" applyFill="1" applyBorder="1" applyAlignment="1">
      <alignment horizontal="right" vertical="center"/>
    </xf>
    <xf numFmtId="0" fontId="15" fillId="0" borderId="17" xfId="0" applyFont="1" applyFill="1" applyBorder="1" applyAlignment="1">
      <alignment horizontal="right" vertical="center"/>
    </xf>
    <xf numFmtId="0" fontId="14" fillId="0" borderId="11"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5" xfId="0" applyFont="1" applyFill="1" applyBorder="1" applyAlignment="1">
      <alignment horizontal="center" vertical="center"/>
    </xf>
    <xf numFmtId="0" fontId="15" fillId="0" borderId="74" xfId="0" applyFont="1" applyFill="1" applyBorder="1" applyAlignment="1">
      <alignment horizontal="center" vertical="center" wrapText="1"/>
    </xf>
    <xf numFmtId="0" fontId="15" fillId="0" borderId="76" xfId="0" applyFont="1" applyFill="1" applyBorder="1" applyAlignment="1">
      <alignment horizontal="center" vertical="center"/>
    </xf>
    <xf numFmtId="0" fontId="15" fillId="0" borderId="75" xfId="0" applyFont="1" applyFill="1" applyBorder="1" applyAlignment="1">
      <alignment horizontal="center" vertical="center"/>
    </xf>
    <xf numFmtId="0" fontId="15" fillId="0" borderId="10" xfId="0" applyFont="1" applyBorder="1" applyAlignment="1">
      <alignment vertical="center"/>
    </xf>
    <xf numFmtId="0" fontId="15" fillId="0" borderId="14" xfId="0" applyFont="1" applyBorder="1" applyAlignment="1">
      <alignment vertical="center"/>
    </xf>
    <xf numFmtId="0" fontId="15" fillId="0" borderId="11" xfId="0" applyFont="1" applyBorder="1" applyAlignment="1">
      <alignment vertical="center"/>
    </xf>
    <xf numFmtId="0" fontId="15" fillId="0" borderId="15" xfId="0" applyFont="1" applyBorder="1" applyAlignment="1">
      <alignment vertical="center"/>
    </xf>
    <xf numFmtId="0" fontId="15" fillId="0" borderId="16" xfId="0" applyFont="1" applyBorder="1" applyAlignment="1">
      <alignment horizontal="center" vertical="center" wrapText="1"/>
    </xf>
    <xf numFmtId="0" fontId="15" fillId="0" borderId="16" xfId="0" applyFont="1" applyBorder="1" applyAlignment="1">
      <alignment vertical="center"/>
    </xf>
    <xf numFmtId="0" fontId="15" fillId="0" borderId="17" xfId="0" applyFont="1" applyBorder="1" applyAlignment="1">
      <alignment vertical="center"/>
    </xf>
    <xf numFmtId="0" fontId="15" fillId="0" borderId="16" xfId="0" applyFont="1" applyBorder="1" applyAlignment="1">
      <alignment horizontal="right" vertical="center"/>
    </xf>
    <xf numFmtId="0" fontId="15" fillId="0" borderId="17" xfId="0" applyFont="1" applyBorder="1" applyAlignment="1">
      <alignment horizontal="right" vertical="center"/>
    </xf>
    <xf numFmtId="0" fontId="15" fillId="0" borderId="16" xfId="0" applyFont="1" applyBorder="1" applyAlignment="1">
      <alignment vertical="top"/>
    </xf>
    <xf numFmtId="0" fontId="15" fillId="0" borderId="17" xfId="0" applyFont="1" applyBorder="1" applyAlignment="1">
      <alignment vertical="top"/>
    </xf>
    <xf numFmtId="185" fontId="15" fillId="0" borderId="133" xfId="0" applyNumberFormat="1" applyFont="1" applyBorder="1" applyAlignment="1">
      <alignment vertical="center"/>
    </xf>
    <xf numFmtId="185" fontId="15" fillId="0" borderId="23" xfId="0" applyNumberFormat="1" applyFont="1" applyBorder="1" applyAlignment="1">
      <alignment vertical="center"/>
    </xf>
    <xf numFmtId="0" fontId="15" fillId="0" borderId="74" xfId="0" applyFont="1" applyBorder="1" applyAlignment="1">
      <alignment horizontal="center" vertical="center" textRotation="255" wrapText="1"/>
    </xf>
    <xf numFmtId="0" fontId="15" fillId="0" borderId="133" xfId="0" applyFont="1" applyBorder="1" applyAlignment="1">
      <alignment horizontal="center" vertical="center"/>
    </xf>
    <xf numFmtId="0" fontId="15" fillId="0" borderId="133" xfId="0" applyFont="1" applyBorder="1" applyAlignment="1">
      <alignment vertical="center"/>
    </xf>
    <xf numFmtId="0" fontId="15" fillId="0" borderId="23" xfId="0" applyFont="1" applyBorder="1" applyAlignment="1">
      <alignment vertical="center"/>
    </xf>
    <xf numFmtId="0" fontId="15" fillId="0" borderId="133" xfId="0" applyFont="1" applyBorder="1" applyAlignment="1">
      <alignment vertical="center" wrapText="1"/>
    </xf>
    <xf numFmtId="0" fontId="15" fillId="0" borderId="67" xfId="0" applyFont="1" applyBorder="1" applyAlignment="1">
      <alignment vertical="center" wrapText="1"/>
    </xf>
    <xf numFmtId="0" fontId="15" fillId="0" borderId="23" xfId="0" applyFont="1" applyBorder="1" applyAlignment="1">
      <alignment vertical="center" wrapText="1"/>
    </xf>
    <xf numFmtId="0" fontId="15" fillId="0" borderId="16" xfId="0" applyFont="1" applyBorder="1" applyAlignment="1">
      <alignment vertical="center" wrapText="1"/>
    </xf>
    <xf numFmtId="0" fontId="15" fillId="0" borderId="13" xfId="0" applyFont="1" applyBorder="1" applyAlignment="1">
      <alignment vertical="center"/>
    </xf>
    <xf numFmtId="0" fontId="15" fillId="0" borderId="12" xfId="0" applyFont="1" applyBorder="1" applyAlignment="1">
      <alignment vertical="center"/>
    </xf>
    <xf numFmtId="0" fontId="15" fillId="0" borderId="13" xfId="0" applyFont="1" applyBorder="1" applyAlignment="1">
      <alignment vertical="center" wrapText="1"/>
    </xf>
    <xf numFmtId="0" fontId="15" fillId="0" borderId="17" xfId="0" applyFont="1" applyBorder="1" applyAlignment="1">
      <alignment vertical="center" wrapText="1"/>
    </xf>
    <xf numFmtId="185" fontId="15" fillId="0" borderId="16" xfId="0" applyNumberFormat="1" applyFont="1" applyBorder="1" applyAlignment="1">
      <alignment vertical="center"/>
    </xf>
    <xf numFmtId="185" fontId="15" fillId="0" borderId="17" xfId="0" applyNumberFormat="1" applyFont="1" applyBorder="1" applyAlignment="1">
      <alignment vertical="center"/>
    </xf>
    <xf numFmtId="185" fontId="15" fillId="0" borderId="10" xfId="0" applyNumberFormat="1" applyFont="1" applyBorder="1" applyAlignment="1">
      <alignment vertical="center"/>
    </xf>
    <xf numFmtId="185" fontId="15" fillId="0" borderId="14" xfId="0" applyNumberFormat="1" applyFont="1" applyBorder="1" applyAlignment="1">
      <alignment vertical="center"/>
    </xf>
    <xf numFmtId="185" fontId="15" fillId="0" borderId="11" xfId="0" applyNumberFormat="1" applyFont="1" applyBorder="1" applyAlignment="1">
      <alignment vertical="center"/>
    </xf>
    <xf numFmtId="185" fontId="15" fillId="0" borderId="15" xfId="0" applyNumberFormat="1" applyFont="1" applyBorder="1" applyAlignment="1">
      <alignment vertical="center"/>
    </xf>
    <xf numFmtId="0" fontId="15" fillId="0" borderId="12" xfId="0" applyFont="1" applyBorder="1" applyAlignment="1">
      <alignment vertical="center" wrapText="1"/>
    </xf>
    <xf numFmtId="0" fontId="15" fillId="0" borderId="15" xfId="0" applyFont="1" applyBorder="1" applyAlignment="1">
      <alignment vertical="center" wrapText="1"/>
    </xf>
    <xf numFmtId="0" fontId="15" fillId="0" borderId="67" xfId="0" applyFont="1" applyBorder="1" applyAlignment="1">
      <alignment vertical="center"/>
    </xf>
    <xf numFmtId="185" fontId="15" fillId="0" borderId="133" xfId="0" applyNumberFormat="1" applyFont="1" applyBorder="1" applyAlignment="1">
      <alignment horizontal="right" vertical="center"/>
    </xf>
    <xf numFmtId="185" fontId="15" fillId="0" borderId="23" xfId="0" applyNumberFormat="1" applyFont="1" applyBorder="1" applyAlignment="1">
      <alignment horizontal="right" vertical="center"/>
    </xf>
    <xf numFmtId="0" fontId="15" fillId="0" borderId="211" xfId="0" applyFont="1" applyBorder="1" applyAlignment="1">
      <alignment horizontal="right" vertical="center"/>
    </xf>
    <xf numFmtId="0" fontId="15" fillId="0" borderId="212" xfId="0" applyFont="1" applyBorder="1" applyAlignment="1">
      <alignment horizontal="right" vertical="center"/>
    </xf>
    <xf numFmtId="0" fontId="15" fillId="0" borderId="0" xfId="0" applyFont="1" applyAlignment="1">
      <alignment horizontal="right" vertical="center"/>
    </xf>
    <xf numFmtId="0" fontId="14" fillId="0" borderId="213" xfId="0" applyFont="1" applyBorder="1" applyAlignment="1">
      <alignment vertical="center"/>
    </xf>
    <xf numFmtId="0" fontId="14" fillId="0" borderId="214" xfId="0" applyFont="1" applyBorder="1" applyAlignment="1">
      <alignment vertical="center"/>
    </xf>
    <xf numFmtId="0" fontId="14" fillId="0" borderId="0" xfId="0" applyFont="1" applyAlignment="1">
      <alignment vertical="center"/>
    </xf>
    <xf numFmtId="0" fontId="0" fillId="0" borderId="32" xfId="0" applyBorder="1" applyAlignment="1">
      <alignment horizontal="center" vertical="center"/>
    </xf>
    <xf numFmtId="0" fontId="0" fillId="0" borderId="133" xfId="0" applyBorder="1" applyAlignment="1">
      <alignment horizontal="center" vertical="center"/>
    </xf>
    <xf numFmtId="0" fontId="0" fillId="0" borderId="23" xfId="0"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各室面積表（定期巡回以外）" xfId="61"/>
    <cellStyle name="Followed Hyperlink" xfId="62"/>
    <cellStyle name="良い" xfId="63"/>
  </cellStyles>
  <dxfs count="467">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fill>
        <patternFill>
          <bgColor rgb="FFFFCCFF"/>
        </patternFill>
      </fill>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fill>
        <patternFill>
          <bgColor rgb="FFFFCCFF"/>
        </patternFill>
      </fill>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fill>
        <patternFill>
          <bgColor rgb="FFFFCCFF"/>
        </patternFill>
      </fill>
    </dxf>
    <dxf/>
    <dxf>
      <fill>
        <patternFill>
          <bgColor rgb="FFFFCCFF"/>
        </patternFill>
      </fill>
    </dxf>
    <dxf/>
    <dxf>
      <fill>
        <patternFill>
          <bgColor rgb="FFFFCCFF"/>
        </patternFill>
      </fill>
    </dxf>
    <dxf/>
    <dxf>
      <fill>
        <patternFill>
          <bgColor rgb="FFFFCCFF"/>
        </patternFill>
      </fill>
    </dxf>
    <dxf/>
    <dxf>
      <fill>
        <patternFill>
          <bgColor rgb="FFFFCCFF"/>
        </patternFill>
      </fill>
    </dxf>
    <dxf/>
    <dxf>
      <fill>
        <patternFill>
          <bgColor rgb="FFFFCCFF"/>
        </patternFill>
      </fill>
    </dxf>
    <dxf/>
    <dxf>
      <fill>
        <patternFill>
          <bgColor rgb="FFFFCCFF"/>
        </patternFill>
      </fill>
    </dxf>
    <dxf/>
    <dxf>
      <fill>
        <patternFill>
          <bgColor rgb="FFFFCCFF"/>
        </patternFill>
      </fill>
    </dxf>
    <dxf/>
    <dxf>
      <fill>
        <patternFill>
          <bgColor rgb="FFFFCCFF"/>
        </patternFill>
      </fill>
    </dxf>
    <dxf/>
    <dxf>
      <fill>
        <patternFill>
          <bgColor rgb="FFFFCCFF"/>
        </patternFill>
      </fill>
    </dxf>
    <dxf/>
    <dxf>
      <fill>
        <patternFill>
          <bgColor rgb="FFFFCCFF"/>
        </patternFill>
      </fill>
    </dxf>
    <dxf/>
    <dxf>
      <fill>
        <patternFill>
          <bgColor rgb="FFFFCCFF"/>
        </patternFill>
      </fill>
    </dxf>
    <dxf/>
    <dxf>
      <fill>
        <patternFill>
          <bgColor rgb="FFFFCCFF"/>
        </patternFill>
      </fill>
    </dxf>
    <dxf/>
    <dxf>
      <fill>
        <patternFill>
          <bgColor rgb="FFFFCCFF"/>
        </patternFill>
      </fill>
    </dxf>
    <dxf/>
    <dxf>
      <fill>
        <patternFill>
          <bgColor rgb="FFFFCCFF"/>
        </patternFill>
      </fill>
    </dxf>
    <dxf/>
    <dxf>
      <fill>
        <patternFill>
          <bgColor rgb="FFFFCCFF"/>
        </patternFill>
      </fill>
    </dxf>
    <dxf/>
    <dxf>
      <fill>
        <patternFill>
          <bgColor rgb="FFFFCCFF"/>
        </patternFill>
      </fill>
    </dxf>
    <dxf/>
    <dxf>
      <fill>
        <patternFill>
          <bgColor rgb="FFFFCCFF"/>
        </patternFill>
      </fill>
    </dxf>
    <dxf/>
    <dxf>
      <fill>
        <patternFill>
          <bgColor rgb="FFFFCCFF"/>
        </patternFill>
      </fill>
    </dxf>
    <dxf/>
    <dxf>
      <fill>
        <patternFill>
          <bgColor rgb="FFFFCCFF"/>
        </patternFill>
      </fill>
    </dxf>
    <dxf/>
    <dxf>
      <fill>
        <patternFill>
          <bgColor rgb="FFFFCCFF"/>
        </patternFill>
      </fill>
    </dxf>
    <dxf/>
    <dxf>
      <fill>
        <patternFill>
          <bgColor rgb="FFFFCCFF"/>
        </patternFill>
      </fill>
    </dxf>
    <dxf/>
    <dxf>
      <fill>
        <patternFill>
          <bgColor rgb="FFFFCCFF"/>
        </patternFill>
      </fill>
    </dxf>
    <dxf/>
    <dxf>
      <fill>
        <patternFill>
          <bgColor rgb="FFFFCCFF"/>
        </patternFill>
      </fill>
    </dxf>
    <dxf/>
    <dxf>
      <fill>
        <patternFill>
          <bgColor rgb="FFFFCCFF"/>
        </patternFill>
      </fill>
    </dxf>
    <dxf/>
    <dxf>
      <fill>
        <patternFill>
          <bgColor rgb="FFFFCCFF"/>
        </patternFill>
      </fill>
    </dxf>
    <dxf/>
    <dxf>
      <fill>
        <patternFill>
          <bgColor rgb="FFFFCCFF"/>
        </patternFill>
      </fill>
    </dxf>
    <dxf/>
    <dxf>
      <fill>
        <patternFill>
          <bgColor rgb="FFFFCCFF"/>
        </patternFill>
      </fill>
    </dxf>
    <dxf/>
    <dxf>
      <fill>
        <patternFill>
          <bgColor rgb="FFFFCCFF"/>
        </patternFill>
      </fill>
    </dxf>
    <dxf/>
    <dxf>
      <fill>
        <patternFill>
          <bgColor rgb="FFFFCCFF"/>
        </patternFill>
      </fill>
    </dxf>
    <dxf/>
    <dxf>
      <fill>
        <patternFill>
          <bgColor rgb="FFFFCCFF"/>
        </patternFill>
      </fill>
    </dxf>
    <dxf/>
    <dxf>
      <fill>
        <patternFill>
          <bgColor rgb="FFFFCCFF"/>
        </patternFill>
      </fill>
    </dxf>
    <dxf/>
    <dxf>
      <fill>
        <patternFill>
          <bgColor rgb="FFFFCCFF"/>
        </patternFill>
      </fill>
    </dxf>
    <dxf/>
    <dxf>
      <fill>
        <patternFill>
          <bgColor rgb="FFFFCCFF"/>
        </patternFill>
      </fill>
    </dxf>
    <dxf/>
    <dxf>
      <fill>
        <patternFill>
          <bgColor rgb="FFFFCCFF"/>
        </patternFill>
      </fill>
    </dxf>
    <dxf/>
    <dxf>
      <fill>
        <patternFill>
          <bgColor rgb="FFFFCCFF"/>
        </patternFill>
      </fill>
    </dxf>
    <dxf/>
    <dxf>
      <fill>
        <patternFill>
          <bgColor rgb="FFFFCCFF"/>
        </patternFill>
      </fill>
    </dxf>
    <dxf/>
    <dxf>
      <fill>
        <patternFill>
          <bgColor rgb="FFFFCCFF"/>
        </patternFill>
      </fill>
    </dxf>
    <dxf/>
    <dxf>
      <fill>
        <patternFill>
          <bgColor rgb="FFFFCCFF"/>
        </patternFill>
      </fill>
    </dxf>
    <dxf/>
    <dxf>
      <fill>
        <patternFill>
          <bgColor rgb="FFFFCCFF"/>
        </patternFill>
      </fill>
    </dxf>
    <dxf/>
    <dxf>
      <fill>
        <patternFill>
          <bgColor rgb="FFFFCCFF"/>
        </patternFill>
      </fill>
    </dxf>
    <dxf/>
    <dxf>
      <fill>
        <patternFill>
          <bgColor rgb="FFFFCCFF"/>
        </patternFill>
      </fill>
    </dxf>
    <dxf/>
    <dxf>
      <fill>
        <patternFill>
          <bgColor rgb="FFFFCCFF"/>
        </patternFill>
      </fill>
    </dxf>
    <dxf/>
    <dxf>
      <fill>
        <patternFill>
          <bgColor rgb="FFFFCCFF"/>
        </patternFill>
      </fill>
    </dxf>
    <dxf/>
    <dxf>
      <fill>
        <patternFill>
          <bgColor rgb="FFFFCCFF"/>
        </patternFill>
      </fill>
    </dxf>
    <dxf/>
    <dxf>
      <fill>
        <patternFill>
          <bgColor rgb="FFFFCCFF"/>
        </patternFill>
      </fill>
    </dxf>
    <dxf/>
    <dxf>
      <fill>
        <patternFill>
          <bgColor rgb="FFFFCCFF"/>
        </patternFill>
      </fill>
    </dxf>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dxf>
      <fill>
        <patternFill>
          <bgColor rgb="FFFFCCFF"/>
        </patternFill>
      </fill>
    </dxf>
    <dxf/>
    <dxf/>
    <dxf/>
    <dxf/>
    <dxf/>
    <dxf/>
    <dxf/>
    <dxf/>
    <dxf/>
    <dxf/>
    <dxf/>
    <dxf/>
    <dxf/>
    <dxf/>
    <dxf/>
    <dxf/>
    <dxf/>
    <dxf/>
    <dxf/>
    <dxf/>
    <dxf/>
    <dxf/>
    <dxf/>
    <dxf/>
    <dxf/>
    <dxf/>
    <dxf/>
    <dxf/>
    <dxf/>
    <dxf/>
    <dxf/>
    <dxf/>
    <dxf/>
    <dxf/>
    <dxf/>
    <dxf/>
    <dxf/>
    <dxf/>
    <dxf/>
    <dxf/>
    <dxf/>
    <dxf/>
    <dxf/>
    <dxf/>
    <dxf/>
    <dxf/>
    <dxf/>
    <dxf/>
    <dxf>
      <fill>
        <patternFill>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9525</xdr:rowOff>
    </xdr:from>
    <xdr:to>
      <xdr:col>0</xdr:col>
      <xdr:colOff>0</xdr:colOff>
      <xdr:row>6</xdr:row>
      <xdr:rowOff>0</xdr:rowOff>
    </xdr:to>
    <xdr:sp>
      <xdr:nvSpPr>
        <xdr:cNvPr id="1" name="Line 1"/>
        <xdr:cNvSpPr>
          <a:spLocks/>
        </xdr:cNvSpPr>
      </xdr:nvSpPr>
      <xdr:spPr>
        <a:xfrm>
          <a:off x="0" y="1838325"/>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390525</xdr:colOff>
      <xdr:row>1</xdr:row>
      <xdr:rowOff>9525</xdr:rowOff>
    </xdr:from>
    <xdr:to>
      <xdr:col>10</xdr:col>
      <xdr:colOff>457200</xdr:colOff>
      <xdr:row>4</xdr:row>
      <xdr:rowOff>114300</xdr:rowOff>
    </xdr:to>
    <xdr:sp>
      <xdr:nvSpPr>
        <xdr:cNvPr id="1" name="AutoShape 14"/>
        <xdr:cNvSpPr>
          <a:spLocks/>
        </xdr:cNvSpPr>
      </xdr:nvSpPr>
      <xdr:spPr>
        <a:xfrm>
          <a:off x="4162425" y="180975"/>
          <a:ext cx="2809875" cy="590550"/>
        </a:xfrm>
        <a:prstGeom prst="horizontalScroll">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組織図</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007061\AppData\Local\Temp\Temp1_&#22320;&#22495;&#23494;&#30528;&#22411;&#12469;&#12540;&#12499;&#12473;&#27161;&#28310;&#27096;&#24335;.zip\2-3_&#27161;&#28310;&#27096;&#24335;1_04_&#21220;&#21209;&#34920;_&#35469;&#30693;&#30151;&#23550;&#24540;&#22411;&#20849;&#21516;&#29983;&#27963;&#20171;&#3570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記載例】認知症対応型共同生活介護"/>
      <sheetName val="【記載例】シフト記号表（勤務時間帯）"/>
      <sheetName val="認知症対応型共同生活介護(50人)"/>
      <sheetName val="認知症対応型共同生活介護（1枚用）"/>
      <sheetName val="シフト記号表（勤務時間帯）"/>
      <sheetName val="記入方法"/>
      <sheetName val="プルダウン・リスト"/>
    </sheetNames>
    <sheetDataSet>
      <sheetData sheetId="0">
        <row r="13">
          <cell r="BB13">
            <v>0.2916666666666667</v>
          </cell>
          <cell r="BF13">
            <v>0.8333333333333334</v>
          </cell>
        </row>
      </sheetData>
      <sheetData sheetId="1">
        <row r="6">
          <cell r="C6" t="str">
            <v>a</v>
          </cell>
          <cell r="D6" t="str">
            <v>a</v>
          </cell>
          <cell r="E6" t="str">
            <v>：</v>
          </cell>
          <cell r="F6">
            <v>0.2916666666666667</v>
          </cell>
          <cell r="G6" t="str">
            <v>～</v>
          </cell>
          <cell r="H6">
            <v>0.6666666666666666</v>
          </cell>
          <cell r="I6" t="str">
            <v>（</v>
          </cell>
          <cell r="J6">
            <v>0.041666666666666664</v>
          </cell>
          <cell r="K6" t="str">
            <v>）</v>
          </cell>
          <cell r="L6">
            <v>7.999999999999998</v>
          </cell>
          <cell r="N6">
            <v>0.2916666666666667</v>
          </cell>
          <cell r="O6" t="str">
            <v>～</v>
          </cell>
          <cell r="P6">
            <v>0.8333333333333334</v>
          </cell>
          <cell r="R6">
            <v>0.2916666666666667</v>
          </cell>
          <cell r="S6" t="str">
            <v>～</v>
          </cell>
          <cell r="T6">
            <v>0.6666666666666666</v>
          </cell>
          <cell r="U6" t="str">
            <v>（</v>
          </cell>
          <cell r="V6">
            <v>0.041666666666666664</v>
          </cell>
          <cell r="W6" t="str">
            <v>）</v>
          </cell>
          <cell r="X6">
            <v>7.999999999999998</v>
          </cell>
          <cell r="Z6" t="str">
            <v>-</v>
          </cell>
        </row>
        <row r="7">
          <cell r="C7" t="str">
            <v>b</v>
          </cell>
          <cell r="D7" t="str">
            <v>b</v>
          </cell>
          <cell r="E7" t="str">
            <v>：</v>
          </cell>
          <cell r="F7">
            <v>0.4583333333333333</v>
          </cell>
          <cell r="G7" t="str">
            <v>～</v>
          </cell>
          <cell r="H7">
            <v>0.8333333333333334</v>
          </cell>
          <cell r="I7" t="str">
            <v>（</v>
          </cell>
          <cell r="J7">
            <v>0.041666666666666664</v>
          </cell>
          <cell r="K7" t="str">
            <v>）</v>
          </cell>
          <cell r="L7">
            <v>8</v>
          </cell>
          <cell r="N7">
            <v>0.2916666666666667</v>
          </cell>
          <cell r="O7" t="str">
            <v>～</v>
          </cell>
          <cell r="P7">
            <v>0.8333333333333334</v>
          </cell>
          <cell r="R7">
            <v>0.4583333333333333</v>
          </cell>
          <cell r="S7" t="str">
            <v>～</v>
          </cell>
          <cell r="T7">
            <v>0.8333333333333334</v>
          </cell>
          <cell r="U7" t="str">
            <v>（</v>
          </cell>
          <cell r="V7">
            <v>0.041666666666666664</v>
          </cell>
          <cell r="W7" t="str">
            <v>）</v>
          </cell>
          <cell r="X7">
            <v>8</v>
          </cell>
          <cell r="Z7" t="str">
            <v>-</v>
          </cell>
        </row>
        <row r="8">
          <cell r="C8" t="str">
            <v>c</v>
          </cell>
          <cell r="D8" t="str">
            <v>c</v>
          </cell>
          <cell r="E8" t="str">
            <v>：</v>
          </cell>
          <cell r="F8">
            <v>0.375</v>
          </cell>
          <cell r="G8" t="str">
            <v>～</v>
          </cell>
          <cell r="H8">
            <v>0.75</v>
          </cell>
          <cell r="I8" t="str">
            <v>（</v>
          </cell>
          <cell r="J8">
            <v>0.041666666666666664</v>
          </cell>
          <cell r="K8" t="str">
            <v>）</v>
          </cell>
          <cell r="L8">
            <v>8</v>
          </cell>
          <cell r="N8">
            <v>0.2916666666666667</v>
          </cell>
          <cell r="O8" t="str">
            <v>～</v>
          </cell>
          <cell r="P8">
            <v>0.8333333333333334</v>
          </cell>
          <cell r="R8">
            <v>0.375</v>
          </cell>
          <cell r="S8" t="str">
            <v>～</v>
          </cell>
          <cell r="T8">
            <v>0.75</v>
          </cell>
          <cell r="U8" t="str">
            <v>（</v>
          </cell>
          <cell r="V8">
            <v>0.041666666666666664</v>
          </cell>
          <cell r="W8" t="str">
            <v>）</v>
          </cell>
          <cell r="X8">
            <v>8</v>
          </cell>
          <cell r="Z8" t="str">
            <v>-</v>
          </cell>
        </row>
        <row r="9">
          <cell r="C9" t="str">
            <v>d</v>
          </cell>
          <cell r="D9" t="str">
            <v>d</v>
          </cell>
          <cell r="E9" t="str">
            <v>：</v>
          </cell>
          <cell r="F9">
            <v>0.3541666666666667</v>
          </cell>
          <cell r="G9" t="str">
            <v>～</v>
          </cell>
          <cell r="H9">
            <v>0.7291666666666666</v>
          </cell>
          <cell r="I9" t="str">
            <v>（</v>
          </cell>
          <cell r="J9">
            <v>0.041666666666666664</v>
          </cell>
          <cell r="K9" t="str">
            <v>）</v>
          </cell>
          <cell r="L9">
            <v>7.999999999999998</v>
          </cell>
          <cell r="N9">
            <v>0.2916666666666667</v>
          </cell>
          <cell r="O9" t="str">
            <v>～</v>
          </cell>
          <cell r="P9">
            <v>0.8333333333333334</v>
          </cell>
          <cell r="R9">
            <v>0.3541666666666667</v>
          </cell>
          <cell r="S9" t="str">
            <v>～</v>
          </cell>
          <cell r="T9">
            <v>0.7291666666666666</v>
          </cell>
          <cell r="U9" t="str">
            <v>（</v>
          </cell>
          <cell r="V9">
            <v>0.041666666666666664</v>
          </cell>
          <cell r="W9" t="str">
            <v>）</v>
          </cell>
          <cell r="X9">
            <v>7.999999999999998</v>
          </cell>
          <cell r="Z9" t="str">
            <v>-</v>
          </cell>
        </row>
        <row r="10">
          <cell r="C10" t="str">
            <v>e</v>
          </cell>
          <cell r="D10" t="str">
            <v>e</v>
          </cell>
          <cell r="E10" t="str">
            <v>：</v>
          </cell>
          <cell r="F10">
            <v>0.375</v>
          </cell>
          <cell r="G10" t="str">
            <v>～</v>
          </cell>
          <cell r="H10">
            <v>0.625</v>
          </cell>
          <cell r="I10" t="str">
            <v>（</v>
          </cell>
          <cell r="J10">
            <v>0</v>
          </cell>
          <cell r="K10" t="str">
            <v>）</v>
          </cell>
          <cell r="L10">
            <v>6</v>
          </cell>
          <cell r="N10">
            <v>0.2916666666666667</v>
          </cell>
          <cell r="O10" t="str">
            <v>～</v>
          </cell>
          <cell r="P10">
            <v>0.8333333333333334</v>
          </cell>
          <cell r="R10">
            <v>0.375</v>
          </cell>
          <cell r="S10" t="str">
            <v>～</v>
          </cell>
          <cell r="T10">
            <v>0.625</v>
          </cell>
          <cell r="U10" t="str">
            <v>（</v>
          </cell>
          <cell r="V10">
            <v>0</v>
          </cell>
          <cell r="W10" t="str">
            <v>）</v>
          </cell>
          <cell r="X10">
            <v>6</v>
          </cell>
          <cell r="Z10" t="str">
            <v>-</v>
          </cell>
        </row>
        <row r="11">
          <cell r="C11" t="str">
            <v>f</v>
          </cell>
          <cell r="D11" t="str">
            <v>f</v>
          </cell>
          <cell r="E11" t="str">
            <v>：</v>
          </cell>
          <cell r="F11">
            <v>0.4166666666666667</v>
          </cell>
          <cell r="G11" t="str">
            <v>～</v>
          </cell>
          <cell r="H11">
            <v>0.6666666666666666</v>
          </cell>
          <cell r="I11" t="str">
            <v>（</v>
          </cell>
          <cell r="J11">
            <v>0</v>
          </cell>
          <cell r="K11" t="str">
            <v>）</v>
          </cell>
          <cell r="L11">
            <v>5.999999999999998</v>
          </cell>
          <cell r="N11">
            <v>0.2916666666666667</v>
          </cell>
          <cell r="O11" t="str">
            <v>～</v>
          </cell>
          <cell r="P11">
            <v>0.8333333333333334</v>
          </cell>
          <cell r="R11">
            <v>0.4166666666666667</v>
          </cell>
          <cell r="S11" t="str">
            <v>～</v>
          </cell>
          <cell r="T11">
            <v>0.6666666666666666</v>
          </cell>
          <cell r="U11" t="str">
            <v>（</v>
          </cell>
          <cell r="V11">
            <v>0</v>
          </cell>
          <cell r="W11" t="str">
            <v>）</v>
          </cell>
          <cell r="X11">
            <v>5.999999999999998</v>
          </cell>
          <cell r="Z11" t="str">
            <v>-</v>
          </cell>
        </row>
        <row r="12">
          <cell r="C12" t="str">
            <v>g</v>
          </cell>
          <cell r="D12" t="str">
            <v>g</v>
          </cell>
          <cell r="E12" t="str">
            <v>：</v>
          </cell>
          <cell r="F12">
            <v>0.2916666666666667</v>
          </cell>
          <cell r="G12" t="str">
            <v>～</v>
          </cell>
          <cell r="H12">
            <v>0.3958333333333333</v>
          </cell>
          <cell r="I12" t="str">
            <v>（</v>
          </cell>
          <cell r="J12">
            <v>0</v>
          </cell>
          <cell r="K12" t="str">
            <v>）</v>
          </cell>
          <cell r="L12">
            <v>2.499999999999999</v>
          </cell>
          <cell r="N12">
            <v>0.2916666666666667</v>
          </cell>
          <cell r="O12" t="str">
            <v>～</v>
          </cell>
          <cell r="P12">
            <v>0.8333333333333334</v>
          </cell>
          <cell r="R12">
            <v>0.2916666666666667</v>
          </cell>
          <cell r="S12" t="str">
            <v>～</v>
          </cell>
          <cell r="T12">
            <v>0.3958333333333333</v>
          </cell>
          <cell r="U12" t="str">
            <v>（</v>
          </cell>
          <cell r="V12">
            <v>0</v>
          </cell>
          <cell r="W12" t="str">
            <v>）</v>
          </cell>
          <cell r="X12">
            <v>2.499999999999999</v>
          </cell>
          <cell r="Z12" t="str">
            <v>-</v>
          </cell>
        </row>
        <row r="13">
          <cell r="C13" t="str">
            <v>h</v>
          </cell>
          <cell r="D13" t="str">
            <v>h</v>
          </cell>
          <cell r="E13" t="str">
            <v>：</v>
          </cell>
          <cell r="F13">
            <v>0.6666666666666666</v>
          </cell>
          <cell r="G13" t="str">
            <v>～</v>
          </cell>
          <cell r="H13">
            <v>0.8333333333333334</v>
          </cell>
          <cell r="I13" t="str">
            <v>（</v>
          </cell>
          <cell r="J13">
            <v>0</v>
          </cell>
          <cell r="K13" t="str">
            <v>）</v>
          </cell>
          <cell r="L13">
            <v>4.000000000000002</v>
          </cell>
          <cell r="N13">
            <v>0.2916666666666667</v>
          </cell>
          <cell r="O13" t="str">
            <v>～</v>
          </cell>
          <cell r="P13">
            <v>0.8333333333333334</v>
          </cell>
          <cell r="R13">
            <v>0.6666666666666666</v>
          </cell>
          <cell r="S13" t="str">
            <v>～</v>
          </cell>
          <cell r="T13">
            <v>0.8333333333333334</v>
          </cell>
          <cell r="U13" t="str">
            <v>（</v>
          </cell>
          <cell r="V13">
            <v>0</v>
          </cell>
          <cell r="W13" t="str">
            <v>）</v>
          </cell>
          <cell r="X13">
            <v>4.000000000000002</v>
          </cell>
          <cell r="Z13" t="str">
            <v>-</v>
          </cell>
        </row>
        <row r="14">
          <cell r="C14" t="str">
            <v>i</v>
          </cell>
          <cell r="D14" t="str">
            <v>i</v>
          </cell>
          <cell r="E14" t="str">
            <v>：</v>
          </cell>
          <cell r="F14">
            <v>0.7083333333333334</v>
          </cell>
          <cell r="G14" t="str">
            <v>～</v>
          </cell>
          <cell r="H14">
            <v>1</v>
          </cell>
          <cell r="I14" t="str">
            <v>（</v>
          </cell>
          <cell r="J14">
            <v>0</v>
          </cell>
          <cell r="K14" t="str">
            <v>）</v>
          </cell>
          <cell r="L14">
            <v>6.999999999999999</v>
          </cell>
          <cell r="N14">
            <v>0.2916666666666667</v>
          </cell>
          <cell r="O14" t="str">
            <v>～</v>
          </cell>
          <cell r="P14">
            <v>0.8333333333333334</v>
          </cell>
          <cell r="R14">
            <v>0.7083333333333334</v>
          </cell>
          <cell r="S14" t="str">
            <v>～</v>
          </cell>
          <cell r="T14">
            <v>0.8333333333333334</v>
          </cell>
          <cell r="U14" t="str">
            <v>（</v>
          </cell>
          <cell r="V14">
            <v>0</v>
          </cell>
          <cell r="W14" t="str">
            <v>）</v>
          </cell>
          <cell r="X14">
            <v>3</v>
          </cell>
          <cell r="Z14">
            <v>3.999999999999999</v>
          </cell>
        </row>
        <row r="15">
          <cell r="C15" t="str">
            <v>j</v>
          </cell>
          <cell r="D15" t="str">
            <v>j</v>
          </cell>
          <cell r="E15" t="str">
            <v>：</v>
          </cell>
          <cell r="F15">
            <v>0</v>
          </cell>
          <cell r="G15" t="str">
            <v>～</v>
          </cell>
          <cell r="H15">
            <v>0.4166666666666667</v>
          </cell>
          <cell r="I15" t="str">
            <v>（</v>
          </cell>
          <cell r="J15">
            <v>0.041666666666666664</v>
          </cell>
          <cell r="K15" t="str">
            <v>）</v>
          </cell>
          <cell r="L15">
            <v>9</v>
          </cell>
          <cell r="N15">
            <v>0.2916666666666667</v>
          </cell>
          <cell r="O15" t="str">
            <v>～</v>
          </cell>
          <cell r="P15">
            <v>0.8333333333333334</v>
          </cell>
          <cell r="R15">
            <v>0.2916666666666667</v>
          </cell>
          <cell r="S15" t="str">
            <v>～</v>
          </cell>
          <cell r="T15">
            <v>0.4166666666666667</v>
          </cell>
          <cell r="U15" t="str">
            <v>（</v>
          </cell>
          <cell r="V15">
            <v>0</v>
          </cell>
          <cell r="W15" t="str">
            <v>）</v>
          </cell>
          <cell r="X15">
            <v>3</v>
          </cell>
          <cell r="Z15">
            <v>6</v>
          </cell>
        </row>
        <row r="16">
          <cell r="C16" t="str">
            <v>k</v>
          </cell>
          <cell r="D16" t="str">
            <v>k</v>
          </cell>
          <cell r="E16" t="str">
            <v>：</v>
          </cell>
          <cell r="G16" t="str">
            <v>～</v>
          </cell>
          <cell r="I16" t="str">
            <v>（</v>
          </cell>
          <cell r="J16">
            <v>0</v>
          </cell>
          <cell r="K16" t="str">
            <v>）</v>
          </cell>
          <cell r="L16" t="str">
            <v/>
          </cell>
          <cell r="N16">
            <v>0.2916666666666667</v>
          </cell>
          <cell r="O16" t="str">
            <v>～</v>
          </cell>
          <cell r="P16">
            <v>0.8333333333333334</v>
          </cell>
          <cell r="R16" t="str">
            <v/>
          </cell>
          <cell r="S16" t="str">
            <v>～</v>
          </cell>
          <cell r="T16" t="str">
            <v/>
          </cell>
          <cell r="U16" t="str">
            <v>（</v>
          </cell>
          <cell r="V16">
            <v>0</v>
          </cell>
          <cell r="W16" t="str">
            <v>）</v>
          </cell>
          <cell r="X16" t="str">
            <v/>
          </cell>
          <cell r="Z16" t="str">
            <v/>
          </cell>
        </row>
        <row r="17">
          <cell r="C17" t="str">
            <v>l</v>
          </cell>
          <cell r="D17" t="str">
            <v>l</v>
          </cell>
          <cell r="E17" t="str">
            <v>：</v>
          </cell>
          <cell r="G17" t="str">
            <v>～</v>
          </cell>
          <cell r="I17" t="str">
            <v>（</v>
          </cell>
          <cell r="J17">
            <v>0</v>
          </cell>
          <cell r="K17" t="str">
            <v>）</v>
          </cell>
          <cell r="L17" t="str">
            <v/>
          </cell>
          <cell r="N17">
            <v>0.2916666666666667</v>
          </cell>
          <cell r="O17" t="str">
            <v>～</v>
          </cell>
          <cell r="P17">
            <v>0.8333333333333334</v>
          </cell>
          <cell r="R17" t="str">
            <v/>
          </cell>
          <cell r="S17" t="str">
            <v>～</v>
          </cell>
          <cell r="T17" t="str">
            <v/>
          </cell>
          <cell r="U17" t="str">
            <v>（</v>
          </cell>
          <cell r="V17">
            <v>0</v>
          </cell>
          <cell r="W17" t="str">
            <v>）</v>
          </cell>
          <cell r="X17" t="str">
            <v/>
          </cell>
          <cell r="Z17" t="str">
            <v/>
          </cell>
        </row>
        <row r="18">
          <cell r="C18" t="str">
            <v>m</v>
          </cell>
          <cell r="D18" t="str">
            <v>m</v>
          </cell>
          <cell r="E18" t="str">
            <v>：</v>
          </cell>
          <cell r="G18" t="str">
            <v>～</v>
          </cell>
          <cell r="I18" t="str">
            <v>（</v>
          </cell>
          <cell r="J18">
            <v>0</v>
          </cell>
          <cell r="K18" t="str">
            <v>）</v>
          </cell>
          <cell r="L18" t="str">
            <v/>
          </cell>
          <cell r="N18">
            <v>0.2916666666666667</v>
          </cell>
          <cell r="O18" t="str">
            <v>～</v>
          </cell>
          <cell r="P18">
            <v>0.8333333333333334</v>
          </cell>
          <cell r="R18" t="str">
            <v/>
          </cell>
          <cell r="S18" t="str">
            <v>～</v>
          </cell>
          <cell r="T18" t="str">
            <v/>
          </cell>
          <cell r="U18" t="str">
            <v>（</v>
          </cell>
          <cell r="V18">
            <v>0</v>
          </cell>
          <cell r="W18" t="str">
            <v>）</v>
          </cell>
          <cell r="X18" t="str">
            <v/>
          </cell>
          <cell r="Z18" t="str">
            <v/>
          </cell>
        </row>
        <row r="19">
          <cell r="C19" t="str">
            <v>n</v>
          </cell>
          <cell r="D19" t="str">
            <v>n</v>
          </cell>
          <cell r="E19" t="str">
            <v>：</v>
          </cell>
          <cell r="G19" t="str">
            <v>～</v>
          </cell>
          <cell r="I19" t="str">
            <v>（</v>
          </cell>
          <cell r="J19">
            <v>0</v>
          </cell>
          <cell r="K19" t="str">
            <v>）</v>
          </cell>
          <cell r="L19" t="str">
            <v/>
          </cell>
          <cell r="N19">
            <v>0.2916666666666667</v>
          </cell>
          <cell r="O19" t="str">
            <v>～</v>
          </cell>
          <cell r="P19">
            <v>0.8333333333333334</v>
          </cell>
          <cell r="R19" t="str">
            <v/>
          </cell>
          <cell r="S19" t="str">
            <v>～</v>
          </cell>
          <cell r="T19" t="str">
            <v/>
          </cell>
          <cell r="U19" t="str">
            <v>（</v>
          </cell>
          <cell r="V19">
            <v>0</v>
          </cell>
          <cell r="W19" t="str">
            <v>）</v>
          </cell>
          <cell r="X19" t="str">
            <v/>
          </cell>
          <cell r="Z19" t="str">
            <v/>
          </cell>
        </row>
        <row r="20">
          <cell r="C20" t="str">
            <v>o</v>
          </cell>
          <cell r="D20" t="str">
            <v>o</v>
          </cell>
          <cell r="E20" t="str">
            <v>：</v>
          </cell>
          <cell r="G20" t="str">
            <v>～</v>
          </cell>
          <cell r="I20" t="str">
            <v>（</v>
          </cell>
          <cell r="J20">
            <v>0</v>
          </cell>
          <cell r="K20" t="str">
            <v>）</v>
          </cell>
          <cell r="L20" t="str">
            <v/>
          </cell>
          <cell r="N20">
            <v>0.2916666666666667</v>
          </cell>
          <cell r="O20" t="str">
            <v>～</v>
          </cell>
          <cell r="P20">
            <v>0.8333333333333334</v>
          </cell>
          <cell r="R20" t="str">
            <v/>
          </cell>
          <cell r="S20" t="str">
            <v>～</v>
          </cell>
          <cell r="T20" t="str">
            <v/>
          </cell>
          <cell r="U20" t="str">
            <v>（</v>
          </cell>
          <cell r="V20">
            <v>0</v>
          </cell>
          <cell r="W20" t="str">
            <v>）</v>
          </cell>
          <cell r="X20" t="str">
            <v/>
          </cell>
          <cell r="Z20" t="str">
            <v/>
          </cell>
        </row>
        <row r="21">
          <cell r="C21" t="str">
            <v>p</v>
          </cell>
          <cell r="D21" t="str">
            <v>p</v>
          </cell>
          <cell r="E21" t="str">
            <v>：</v>
          </cell>
          <cell r="G21" t="str">
            <v>～</v>
          </cell>
          <cell r="I21" t="str">
            <v>（</v>
          </cell>
          <cell r="J21">
            <v>0</v>
          </cell>
          <cell r="K21" t="str">
            <v>）</v>
          </cell>
          <cell r="L21" t="str">
            <v/>
          </cell>
          <cell r="N21">
            <v>0.2916666666666667</v>
          </cell>
          <cell r="O21" t="str">
            <v>～</v>
          </cell>
          <cell r="P21">
            <v>0.8333333333333334</v>
          </cell>
          <cell r="R21" t="str">
            <v/>
          </cell>
          <cell r="S21" t="str">
            <v>～</v>
          </cell>
          <cell r="T21" t="str">
            <v/>
          </cell>
          <cell r="U21" t="str">
            <v>（</v>
          </cell>
          <cell r="V21">
            <v>0</v>
          </cell>
          <cell r="W21" t="str">
            <v>）</v>
          </cell>
          <cell r="X21" t="str">
            <v/>
          </cell>
          <cell r="Z21" t="str">
            <v/>
          </cell>
        </row>
        <row r="22">
          <cell r="C22" t="str">
            <v>q</v>
          </cell>
          <cell r="D22" t="str">
            <v>q</v>
          </cell>
          <cell r="E22" t="str">
            <v>：</v>
          </cell>
          <cell r="G22" t="str">
            <v>～</v>
          </cell>
          <cell r="I22" t="str">
            <v>（</v>
          </cell>
          <cell r="J22">
            <v>0</v>
          </cell>
          <cell r="K22" t="str">
            <v>）</v>
          </cell>
          <cell r="L22" t="str">
            <v/>
          </cell>
          <cell r="N22">
            <v>0.2916666666666667</v>
          </cell>
          <cell r="O22" t="str">
            <v>～</v>
          </cell>
          <cell r="P22">
            <v>0.8333333333333334</v>
          </cell>
          <cell r="R22" t="str">
            <v/>
          </cell>
          <cell r="S22" t="str">
            <v>～</v>
          </cell>
          <cell r="T22" t="str">
            <v/>
          </cell>
          <cell r="U22" t="str">
            <v>（</v>
          </cell>
          <cell r="V22">
            <v>0</v>
          </cell>
          <cell r="W22" t="str">
            <v>）</v>
          </cell>
          <cell r="X22" t="str">
            <v/>
          </cell>
          <cell r="Z22" t="str">
            <v/>
          </cell>
        </row>
        <row r="23">
          <cell r="C23" t="str">
            <v>r</v>
          </cell>
          <cell r="D23" t="str">
            <v>r</v>
          </cell>
          <cell r="E23" t="str">
            <v>：</v>
          </cell>
          <cell r="G23" t="str">
            <v>～</v>
          </cell>
          <cell r="I23" t="str">
            <v>（</v>
          </cell>
          <cell r="K23" t="str">
            <v>）</v>
          </cell>
          <cell r="L23">
            <v>1</v>
          </cell>
          <cell r="O23" t="str">
            <v>～</v>
          </cell>
          <cell r="S23" t="str">
            <v>～</v>
          </cell>
          <cell r="U23" t="str">
            <v>（</v>
          </cell>
          <cell r="W23" t="str">
            <v>）</v>
          </cell>
          <cell r="X23">
            <v>1</v>
          </cell>
          <cell r="Z23" t="str">
            <v>-</v>
          </cell>
        </row>
        <row r="24">
          <cell r="C24" t="str">
            <v>s</v>
          </cell>
          <cell r="D24" t="str">
            <v>s</v>
          </cell>
          <cell r="E24" t="str">
            <v>：</v>
          </cell>
          <cell r="G24" t="str">
            <v>～</v>
          </cell>
          <cell r="I24" t="str">
            <v>（</v>
          </cell>
          <cell r="K24" t="str">
            <v>）</v>
          </cell>
          <cell r="L24">
            <v>2</v>
          </cell>
          <cell r="O24" t="str">
            <v>～</v>
          </cell>
          <cell r="S24" t="str">
            <v>～</v>
          </cell>
          <cell r="U24" t="str">
            <v>（</v>
          </cell>
          <cell r="W24" t="str">
            <v>）</v>
          </cell>
          <cell r="X24">
            <v>2</v>
          </cell>
          <cell r="Z24" t="str">
            <v>-</v>
          </cell>
        </row>
        <row r="25">
          <cell r="C25" t="str">
            <v>t</v>
          </cell>
          <cell r="D25" t="str">
            <v>t</v>
          </cell>
          <cell r="E25" t="str">
            <v>：</v>
          </cell>
          <cell r="G25" t="str">
            <v>～</v>
          </cell>
          <cell r="I25" t="str">
            <v>（</v>
          </cell>
          <cell r="K25" t="str">
            <v>）</v>
          </cell>
          <cell r="L25">
            <v>3</v>
          </cell>
          <cell r="O25" t="str">
            <v>～</v>
          </cell>
          <cell r="S25" t="str">
            <v>～</v>
          </cell>
          <cell r="U25" t="str">
            <v>（</v>
          </cell>
          <cell r="W25" t="str">
            <v>）</v>
          </cell>
          <cell r="X25">
            <v>3</v>
          </cell>
          <cell r="Z25" t="str">
            <v>-</v>
          </cell>
        </row>
        <row r="26">
          <cell r="C26" t="str">
            <v>u</v>
          </cell>
          <cell r="D26" t="str">
            <v>u</v>
          </cell>
          <cell r="E26" t="str">
            <v>：</v>
          </cell>
          <cell r="G26" t="str">
            <v>～</v>
          </cell>
          <cell r="I26" t="str">
            <v>（</v>
          </cell>
          <cell r="K26" t="str">
            <v>）</v>
          </cell>
          <cell r="L26">
            <v>4</v>
          </cell>
          <cell r="O26" t="str">
            <v>～</v>
          </cell>
          <cell r="S26" t="str">
            <v>～</v>
          </cell>
          <cell r="U26" t="str">
            <v>（</v>
          </cell>
          <cell r="W26" t="str">
            <v>）</v>
          </cell>
          <cell r="X26">
            <v>4</v>
          </cell>
          <cell r="Z26" t="str">
            <v>-</v>
          </cell>
        </row>
        <row r="27">
          <cell r="C27" t="str">
            <v>v</v>
          </cell>
          <cell r="D27" t="str">
            <v>v</v>
          </cell>
          <cell r="E27" t="str">
            <v>：</v>
          </cell>
          <cell r="G27" t="str">
            <v>～</v>
          </cell>
          <cell r="I27" t="str">
            <v>（</v>
          </cell>
          <cell r="K27" t="str">
            <v>）</v>
          </cell>
          <cell r="L27">
            <v>5</v>
          </cell>
          <cell r="O27" t="str">
            <v>～</v>
          </cell>
          <cell r="S27" t="str">
            <v>～</v>
          </cell>
          <cell r="U27" t="str">
            <v>（</v>
          </cell>
          <cell r="W27" t="str">
            <v>）</v>
          </cell>
          <cell r="X27">
            <v>5</v>
          </cell>
          <cell r="Z27" t="str">
            <v>-</v>
          </cell>
        </row>
        <row r="28">
          <cell r="C28" t="str">
            <v>w</v>
          </cell>
          <cell r="D28" t="str">
            <v>w</v>
          </cell>
          <cell r="E28" t="str">
            <v>：</v>
          </cell>
          <cell r="G28" t="str">
            <v>～</v>
          </cell>
          <cell r="I28" t="str">
            <v>（</v>
          </cell>
          <cell r="K28" t="str">
            <v>）</v>
          </cell>
          <cell r="L28">
            <v>6</v>
          </cell>
          <cell r="O28" t="str">
            <v>～</v>
          </cell>
          <cell r="S28" t="str">
            <v>～</v>
          </cell>
          <cell r="U28" t="str">
            <v>（</v>
          </cell>
          <cell r="W28" t="str">
            <v>）</v>
          </cell>
          <cell r="X28">
            <v>6</v>
          </cell>
          <cell r="Z28" t="str">
            <v>-</v>
          </cell>
        </row>
        <row r="29">
          <cell r="C29" t="str">
            <v>x</v>
          </cell>
          <cell r="D29" t="str">
            <v>x</v>
          </cell>
          <cell r="E29" t="str">
            <v>：</v>
          </cell>
          <cell r="G29" t="str">
            <v>～</v>
          </cell>
          <cell r="I29" t="str">
            <v>（</v>
          </cell>
          <cell r="K29" t="str">
            <v>）</v>
          </cell>
          <cell r="L29">
            <v>7</v>
          </cell>
          <cell r="O29" t="str">
            <v>～</v>
          </cell>
          <cell r="S29" t="str">
            <v>～</v>
          </cell>
          <cell r="U29" t="str">
            <v>（</v>
          </cell>
          <cell r="W29" t="str">
            <v>）</v>
          </cell>
          <cell r="X29">
            <v>7</v>
          </cell>
          <cell r="Z29" t="str">
            <v>-</v>
          </cell>
        </row>
        <row r="30">
          <cell r="C30" t="str">
            <v>y</v>
          </cell>
          <cell r="D30" t="str">
            <v>y</v>
          </cell>
          <cell r="E30" t="str">
            <v>：</v>
          </cell>
          <cell r="G30" t="str">
            <v>～</v>
          </cell>
          <cell r="I30" t="str">
            <v>（</v>
          </cell>
          <cell r="K30" t="str">
            <v>）</v>
          </cell>
          <cell r="L30">
            <v>8</v>
          </cell>
          <cell r="O30" t="str">
            <v>～</v>
          </cell>
          <cell r="S30" t="str">
            <v>～</v>
          </cell>
          <cell r="U30" t="str">
            <v>（</v>
          </cell>
          <cell r="W30" t="str">
            <v>）</v>
          </cell>
          <cell r="X30">
            <v>8</v>
          </cell>
          <cell r="Z30" t="str">
            <v>-</v>
          </cell>
        </row>
        <row r="31">
          <cell r="C31" t="str">
            <v>z</v>
          </cell>
          <cell r="D31" t="str">
            <v>z</v>
          </cell>
          <cell r="E31" t="str">
            <v>：</v>
          </cell>
          <cell r="G31" t="str">
            <v>～</v>
          </cell>
          <cell r="I31" t="str">
            <v>（</v>
          </cell>
          <cell r="K31" t="str">
            <v>）</v>
          </cell>
          <cell r="L31">
            <v>1</v>
          </cell>
          <cell r="O31" t="str">
            <v>～</v>
          </cell>
          <cell r="S31" t="str">
            <v>～</v>
          </cell>
          <cell r="U31" t="str">
            <v>（</v>
          </cell>
          <cell r="W31" t="str">
            <v>）</v>
          </cell>
          <cell r="X31" t="str">
            <v>-</v>
          </cell>
          <cell r="Z31">
            <v>1</v>
          </cell>
        </row>
        <row r="32">
          <cell r="C32" t="str">
            <v>x</v>
          </cell>
          <cell r="D32" t="str">
            <v>x</v>
          </cell>
          <cell r="E32" t="str">
            <v>：</v>
          </cell>
          <cell r="G32" t="str">
            <v>～</v>
          </cell>
          <cell r="I32" t="str">
            <v>（</v>
          </cell>
          <cell r="K32" t="str">
            <v>）</v>
          </cell>
          <cell r="L32">
            <v>2</v>
          </cell>
          <cell r="O32" t="str">
            <v>～</v>
          </cell>
          <cell r="S32" t="str">
            <v>～</v>
          </cell>
          <cell r="U32" t="str">
            <v>（</v>
          </cell>
          <cell r="W32" t="str">
            <v>）</v>
          </cell>
          <cell r="X32" t="str">
            <v>-</v>
          </cell>
          <cell r="Z32">
            <v>2</v>
          </cell>
        </row>
        <row r="33">
          <cell r="C33" t="str">
            <v>aa</v>
          </cell>
          <cell r="D33" t="str">
            <v>aa</v>
          </cell>
          <cell r="E33" t="str">
            <v>：</v>
          </cell>
          <cell r="G33" t="str">
            <v>～</v>
          </cell>
          <cell r="I33" t="str">
            <v>（</v>
          </cell>
          <cell r="K33" t="str">
            <v>）</v>
          </cell>
          <cell r="L33">
            <v>3</v>
          </cell>
          <cell r="O33" t="str">
            <v>～</v>
          </cell>
          <cell r="S33" t="str">
            <v>～</v>
          </cell>
          <cell r="U33" t="str">
            <v>（</v>
          </cell>
          <cell r="W33" t="str">
            <v>）</v>
          </cell>
          <cell r="X33" t="str">
            <v>-</v>
          </cell>
          <cell r="Z33">
            <v>3</v>
          </cell>
        </row>
        <row r="34">
          <cell r="C34" t="str">
            <v>ab</v>
          </cell>
          <cell r="D34" t="str">
            <v>ab</v>
          </cell>
          <cell r="E34" t="str">
            <v>：</v>
          </cell>
          <cell r="G34" t="str">
            <v>～</v>
          </cell>
          <cell r="I34" t="str">
            <v>（</v>
          </cell>
          <cell r="K34" t="str">
            <v>）</v>
          </cell>
          <cell r="L34">
            <v>4</v>
          </cell>
          <cell r="O34" t="str">
            <v>～</v>
          </cell>
          <cell r="S34" t="str">
            <v>～</v>
          </cell>
          <cell r="U34" t="str">
            <v>（</v>
          </cell>
          <cell r="W34" t="str">
            <v>）</v>
          </cell>
          <cell r="X34" t="str">
            <v>-</v>
          </cell>
          <cell r="Z34">
            <v>4</v>
          </cell>
        </row>
        <row r="35">
          <cell r="C35" t="str">
            <v>ac</v>
          </cell>
          <cell r="D35" t="str">
            <v>ac</v>
          </cell>
          <cell r="E35" t="str">
            <v>：</v>
          </cell>
          <cell r="G35" t="str">
            <v>～</v>
          </cell>
          <cell r="I35" t="str">
            <v>（</v>
          </cell>
          <cell r="K35" t="str">
            <v>）</v>
          </cell>
          <cell r="L35">
            <v>5</v>
          </cell>
          <cell r="O35" t="str">
            <v>～</v>
          </cell>
          <cell r="S35" t="str">
            <v>～</v>
          </cell>
          <cell r="U35" t="str">
            <v>（</v>
          </cell>
          <cell r="W35" t="str">
            <v>）</v>
          </cell>
          <cell r="X35" t="str">
            <v>-</v>
          </cell>
          <cell r="Z35">
            <v>5</v>
          </cell>
        </row>
        <row r="36">
          <cell r="C36" t="str">
            <v>ad</v>
          </cell>
          <cell r="D36" t="str">
            <v>ad</v>
          </cell>
          <cell r="E36" t="str">
            <v>：</v>
          </cell>
          <cell r="G36" t="str">
            <v>～</v>
          </cell>
          <cell r="I36" t="str">
            <v>（</v>
          </cell>
          <cell r="K36" t="str">
            <v>）</v>
          </cell>
          <cell r="L36">
            <v>6</v>
          </cell>
          <cell r="O36" t="str">
            <v>～</v>
          </cell>
          <cell r="S36" t="str">
            <v>～</v>
          </cell>
          <cell r="U36" t="str">
            <v>（</v>
          </cell>
          <cell r="W36" t="str">
            <v>）</v>
          </cell>
          <cell r="X36" t="str">
            <v>-</v>
          </cell>
          <cell r="Z36">
            <v>6</v>
          </cell>
        </row>
        <row r="37">
          <cell r="C37" t="str">
            <v>ae</v>
          </cell>
          <cell r="D37" t="str">
            <v>ae</v>
          </cell>
          <cell r="E37" t="str">
            <v>：</v>
          </cell>
          <cell r="G37" t="str">
            <v>～</v>
          </cell>
          <cell r="I37" t="str">
            <v>（</v>
          </cell>
          <cell r="K37" t="str">
            <v>）</v>
          </cell>
          <cell r="L37">
            <v>7</v>
          </cell>
          <cell r="O37" t="str">
            <v>～</v>
          </cell>
          <cell r="S37" t="str">
            <v>～</v>
          </cell>
          <cell r="U37" t="str">
            <v>（</v>
          </cell>
          <cell r="W37" t="str">
            <v>）</v>
          </cell>
          <cell r="X37" t="str">
            <v>-</v>
          </cell>
          <cell r="Z37">
            <v>7</v>
          </cell>
        </row>
        <row r="38">
          <cell r="C38" t="str">
            <v>af</v>
          </cell>
          <cell r="D38" t="str">
            <v>af</v>
          </cell>
          <cell r="E38" t="str">
            <v>：</v>
          </cell>
          <cell r="G38" t="str">
            <v>～</v>
          </cell>
          <cell r="I38" t="str">
            <v>（</v>
          </cell>
          <cell r="K38" t="str">
            <v>）</v>
          </cell>
          <cell r="L38">
            <v>8</v>
          </cell>
          <cell r="O38" t="str">
            <v>～</v>
          </cell>
          <cell r="S38" t="str">
            <v>～</v>
          </cell>
          <cell r="U38" t="str">
            <v>（</v>
          </cell>
          <cell r="W38" t="str">
            <v>）</v>
          </cell>
          <cell r="X38" t="str">
            <v>-</v>
          </cell>
          <cell r="Z38">
            <v>8</v>
          </cell>
        </row>
        <row r="39">
          <cell r="C39" t="str">
            <v>ag</v>
          </cell>
          <cell r="E39" t="str">
            <v>：</v>
          </cell>
          <cell r="F39">
            <v>0.2916666666666667</v>
          </cell>
          <cell r="G39" t="str">
            <v>～</v>
          </cell>
          <cell r="H39">
            <v>0.3958333333333333</v>
          </cell>
          <cell r="I39" t="str">
            <v>（</v>
          </cell>
          <cell r="J39">
            <v>0</v>
          </cell>
          <cell r="K39" t="str">
            <v>）</v>
          </cell>
          <cell r="L39">
            <v>2.499999999999999</v>
          </cell>
          <cell r="N39">
            <v>0.2916666666666667</v>
          </cell>
          <cell r="O39" t="str">
            <v>～</v>
          </cell>
          <cell r="P39">
            <v>0.8333333333333334</v>
          </cell>
          <cell r="R39">
            <v>0.2916666666666667</v>
          </cell>
          <cell r="S39" t="str">
            <v>～</v>
          </cell>
          <cell r="T39">
            <v>0.3958333333333333</v>
          </cell>
          <cell r="U39" t="str">
            <v>（</v>
          </cell>
          <cell r="V39">
            <v>0</v>
          </cell>
          <cell r="W39" t="str">
            <v>）</v>
          </cell>
          <cell r="X39">
            <v>2.499999999999999</v>
          </cell>
          <cell r="Z39" t="str">
            <v>-</v>
          </cell>
        </row>
        <row r="40">
          <cell r="C40" t="str">
            <v>-</v>
          </cell>
          <cell r="E40" t="str">
            <v>：</v>
          </cell>
          <cell r="F40">
            <v>0.6875</v>
          </cell>
          <cell r="G40" t="str">
            <v>～</v>
          </cell>
          <cell r="H40">
            <v>0.8333333333333334</v>
          </cell>
          <cell r="I40" t="str">
            <v>（</v>
          </cell>
          <cell r="J40">
            <v>0</v>
          </cell>
          <cell r="K40" t="str">
            <v>）</v>
          </cell>
          <cell r="L40">
            <v>3.500000000000001</v>
          </cell>
          <cell r="N40">
            <v>0.2916666666666667</v>
          </cell>
          <cell r="O40" t="str">
            <v>～</v>
          </cell>
          <cell r="P40">
            <v>0.8333333333333334</v>
          </cell>
          <cell r="R40">
            <v>0.6875</v>
          </cell>
          <cell r="S40" t="str">
            <v>～</v>
          </cell>
          <cell r="T40">
            <v>0.8333333333333334</v>
          </cell>
          <cell r="U40" t="str">
            <v>（</v>
          </cell>
          <cell r="V40">
            <v>0</v>
          </cell>
          <cell r="W40" t="str">
            <v>）</v>
          </cell>
          <cell r="X40">
            <v>3.500000000000001</v>
          </cell>
          <cell r="Z40" t="str">
            <v>-</v>
          </cell>
        </row>
        <row r="41">
          <cell r="C41" t="str">
            <v>-</v>
          </cell>
          <cell r="D41" t="str">
            <v>ag</v>
          </cell>
          <cell r="E41" t="str">
            <v>：</v>
          </cell>
          <cell r="F41" t="str">
            <v>-</v>
          </cell>
          <cell r="G41" t="str">
            <v>～</v>
          </cell>
          <cell r="H41" t="str">
            <v>-</v>
          </cell>
          <cell r="I41" t="str">
            <v>（</v>
          </cell>
          <cell r="J41" t="str">
            <v>-</v>
          </cell>
          <cell r="K41" t="str">
            <v>）</v>
          </cell>
          <cell r="L41">
            <v>6</v>
          </cell>
          <cell r="N41" t="str">
            <v>-</v>
          </cell>
          <cell r="O41" t="str">
            <v>～</v>
          </cell>
          <cell r="P41" t="str">
            <v>-</v>
          </cell>
          <cell r="R41" t="str">
            <v>-</v>
          </cell>
          <cell r="S41" t="str">
            <v>～</v>
          </cell>
          <cell r="T41" t="str">
            <v>-</v>
          </cell>
          <cell r="U41" t="str">
            <v>（</v>
          </cell>
          <cell r="V41" t="str">
            <v>-</v>
          </cell>
          <cell r="W41" t="str">
            <v>）</v>
          </cell>
          <cell r="X41">
            <v>6</v>
          </cell>
          <cell r="Z41" t="str">
            <v>-</v>
          </cell>
        </row>
        <row r="42">
          <cell r="C42" t="str">
            <v>ah</v>
          </cell>
          <cell r="E42" t="str">
            <v>：</v>
          </cell>
          <cell r="G42" t="str">
            <v>～</v>
          </cell>
          <cell r="I42" t="str">
            <v>（</v>
          </cell>
          <cell r="J42">
            <v>0</v>
          </cell>
          <cell r="K42" t="str">
            <v>）</v>
          </cell>
          <cell r="L42" t="str">
            <v/>
          </cell>
          <cell r="N42">
            <v>0.2916666666666667</v>
          </cell>
          <cell r="O42" t="str">
            <v>～</v>
          </cell>
          <cell r="P42">
            <v>0.8333333333333334</v>
          </cell>
          <cell r="R42" t="str">
            <v/>
          </cell>
          <cell r="S42" t="str">
            <v>～</v>
          </cell>
          <cell r="T42" t="str">
            <v/>
          </cell>
          <cell r="U42" t="str">
            <v>（</v>
          </cell>
          <cell r="V42">
            <v>0</v>
          </cell>
          <cell r="W42" t="str">
            <v>）</v>
          </cell>
          <cell r="X42" t="str">
            <v/>
          </cell>
          <cell r="Z42" t="str">
            <v/>
          </cell>
        </row>
        <row r="43">
          <cell r="C43" t="str">
            <v>-</v>
          </cell>
          <cell r="E43" t="str">
            <v>：</v>
          </cell>
          <cell r="G43" t="str">
            <v>～</v>
          </cell>
          <cell r="I43" t="str">
            <v>（</v>
          </cell>
          <cell r="J43">
            <v>0</v>
          </cell>
          <cell r="K43" t="str">
            <v>）</v>
          </cell>
          <cell r="L43" t="str">
            <v/>
          </cell>
          <cell r="N43">
            <v>0.2916666666666667</v>
          </cell>
          <cell r="O43" t="str">
            <v>～</v>
          </cell>
          <cell r="P43">
            <v>0.8333333333333334</v>
          </cell>
          <cell r="R43" t="str">
            <v/>
          </cell>
          <cell r="S43" t="str">
            <v>～</v>
          </cell>
          <cell r="T43" t="str">
            <v/>
          </cell>
          <cell r="U43" t="str">
            <v>（</v>
          </cell>
          <cell r="V43">
            <v>0</v>
          </cell>
          <cell r="W43" t="str">
            <v>）</v>
          </cell>
          <cell r="X43" t="str">
            <v/>
          </cell>
          <cell r="Z43" t="str">
            <v/>
          </cell>
        </row>
        <row r="44">
          <cell r="C44" t="str">
            <v>-</v>
          </cell>
          <cell r="D44" t="str">
            <v>ah</v>
          </cell>
          <cell r="E44" t="str">
            <v>：</v>
          </cell>
          <cell r="F44" t="str">
            <v>-</v>
          </cell>
          <cell r="G44" t="str">
            <v>～</v>
          </cell>
          <cell r="H44" t="str">
            <v>-</v>
          </cell>
          <cell r="I44" t="str">
            <v>（</v>
          </cell>
          <cell r="J44" t="str">
            <v>-</v>
          </cell>
          <cell r="K44" t="str">
            <v>）</v>
          </cell>
          <cell r="L44" t="str">
            <v/>
          </cell>
          <cell r="N44" t="str">
            <v>-</v>
          </cell>
          <cell r="O44" t="str">
            <v>～</v>
          </cell>
          <cell r="P44" t="str">
            <v>-</v>
          </cell>
          <cell r="R44" t="str">
            <v>-</v>
          </cell>
          <cell r="S44" t="str">
            <v>～</v>
          </cell>
          <cell r="T44" t="str">
            <v>-</v>
          </cell>
          <cell r="U44" t="str">
            <v>（</v>
          </cell>
          <cell r="V44" t="str">
            <v>-</v>
          </cell>
          <cell r="W44" t="str">
            <v>）</v>
          </cell>
          <cell r="X44" t="str">
            <v/>
          </cell>
          <cell r="Z44" t="str">
            <v/>
          </cell>
        </row>
        <row r="45">
          <cell r="C45" t="str">
            <v>ai</v>
          </cell>
          <cell r="E45" t="str">
            <v>：</v>
          </cell>
          <cell r="G45" t="str">
            <v>～</v>
          </cell>
          <cell r="I45" t="str">
            <v>（</v>
          </cell>
          <cell r="J45">
            <v>0</v>
          </cell>
          <cell r="K45" t="str">
            <v>）</v>
          </cell>
          <cell r="L45" t="str">
            <v/>
          </cell>
          <cell r="N45">
            <v>0.2916666666666667</v>
          </cell>
          <cell r="O45" t="str">
            <v>～</v>
          </cell>
          <cell r="P45">
            <v>0.8333333333333334</v>
          </cell>
          <cell r="R45" t="str">
            <v/>
          </cell>
          <cell r="S45" t="str">
            <v>～</v>
          </cell>
          <cell r="T45" t="str">
            <v/>
          </cell>
          <cell r="U45" t="str">
            <v>（</v>
          </cell>
          <cell r="V45">
            <v>0</v>
          </cell>
          <cell r="W45" t="str">
            <v>）</v>
          </cell>
          <cell r="X45" t="str">
            <v/>
          </cell>
          <cell r="Z45" t="str">
            <v/>
          </cell>
        </row>
        <row r="46">
          <cell r="C46" t="str">
            <v>-</v>
          </cell>
          <cell r="E46" t="str">
            <v>：</v>
          </cell>
          <cell r="G46" t="str">
            <v>～</v>
          </cell>
          <cell r="I46" t="str">
            <v>（</v>
          </cell>
          <cell r="J46">
            <v>0</v>
          </cell>
          <cell r="K46" t="str">
            <v>）</v>
          </cell>
          <cell r="L46" t="str">
            <v/>
          </cell>
          <cell r="N46">
            <v>0.2916666666666667</v>
          </cell>
          <cell r="O46" t="str">
            <v>～</v>
          </cell>
          <cell r="P46">
            <v>0.8333333333333334</v>
          </cell>
          <cell r="R46" t="str">
            <v/>
          </cell>
          <cell r="S46" t="str">
            <v>～</v>
          </cell>
          <cell r="T46" t="str">
            <v/>
          </cell>
          <cell r="U46" t="str">
            <v>（</v>
          </cell>
          <cell r="V46">
            <v>0</v>
          </cell>
          <cell r="W46" t="str">
            <v>）</v>
          </cell>
          <cell r="X46" t="str">
            <v/>
          </cell>
          <cell r="Z46" t="str">
            <v/>
          </cell>
        </row>
        <row r="47">
          <cell r="C47" t="str">
            <v>-</v>
          </cell>
          <cell r="D47" t="str">
            <v>ai</v>
          </cell>
          <cell r="E47" t="str">
            <v>：</v>
          </cell>
          <cell r="F47" t="str">
            <v>-</v>
          </cell>
          <cell r="G47" t="str">
            <v>～</v>
          </cell>
          <cell r="H47" t="str">
            <v>-</v>
          </cell>
          <cell r="I47" t="str">
            <v>（</v>
          </cell>
          <cell r="J47" t="str">
            <v>-</v>
          </cell>
          <cell r="K47" t="str">
            <v>）</v>
          </cell>
          <cell r="L47" t="str">
            <v/>
          </cell>
          <cell r="N47" t="str">
            <v>-</v>
          </cell>
          <cell r="O47" t="str">
            <v>～</v>
          </cell>
          <cell r="P47" t="str">
            <v>-</v>
          </cell>
          <cell r="R47" t="str">
            <v>-</v>
          </cell>
          <cell r="S47" t="str">
            <v>～</v>
          </cell>
          <cell r="T47" t="str">
            <v>-</v>
          </cell>
          <cell r="U47" t="str">
            <v>（</v>
          </cell>
          <cell r="V47" t="str">
            <v>-</v>
          </cell>
          <cell r="W47" t="str">
            <v>）</v>
          </cell>
          <cell r="X47" t="str">
            <v/>
          </cell>
          <cell r="Z47" t="str">
            <v/>
          </cell>
        </row>
      </sheetData>
      <sheetData sheetId="4">
        <row r="6">
          <cell r="C6" t="str">
            <v>a</v>
          </cell>
          <cell r="D6" t="str">
            <v>a</v>
          </cell>
          <cell r="E6" t="str">
            <v>：</v>
          </cell>
          <cell r="G6" t="str">
            <v>～</v>
          </cell>
          <cell r="I6" t="str">
            <v>（</v>
          </cell>
          <cell r="J6">
            <v>0</v>
          </cell>
          <cell r="K6" t="str">
            <v>）</v>
          </cell>
          <cell r="L6" t="str">
            <v/>
          </cell>
          <cell r="N6">
            <v>0.2916666666666667</v>
          </cell>
          <cell r="O6" t="str">
            <v>～</v>
          </cell>
          <cell r="P6">
            <v>0.8333333333333334</v>
          </cell>
          <cell r="R6" t="str">
            <v/>
          </cell>
          <cell r="S6" t="str">
            <v>～</v>
          </cell>
          <cell r="T6" t="str">
            <v/>
          </cell>
          <cell r="U6" t="str">
            <v>（</v>
          </cell>
          <cell r="V6">
            <v>0</v>
          </cell>
          <cell r="W6" t="str">
            <v>）</v>
          </cell>
          <cell r="X6" t="str">
            <v/>
          </cell>
          <cell r="Z6" t="str">
            <v/>
          </cell>
        </row>
        <row r="7">
          <cell r="C7" t="str">
            <v>b</v>
          </cell>
          <cell r="D7" t="str">
            <v>b</v>
          </cell>
          <cell r="E7" t="str">
            <v>：</v>
          </cell>
          <cell r="G7" t="str">
            <v>～</v>
          </cell>
          <cell r="I7" t="str">
            <v>（</v>
          </cell>
          <cell r="J7">
            <v>0</v>
          </cell>
          <cell r="K7" t="str">
            <v>）</v>
          </cell>
          <cell r="L7" t="str">
            <v/>
          </cell>
          <cell r="N7">
            <v>0.2916666666666667</v>
          </cell>
          <cell r="O7" t="str">
            <v>～</v>
          </cell>
          <cell r="P7">
            <v>0.8333333333333334</v>
          </cell>
          <cell r="R7" t="str">
            <v/>
          </cell>
          <cell r="S7" t="str">
            <v>～</v>
          </cell>
          <cell r="T7" t="str">
            <v/>
          </cell>
          <cell r="U7" t="str">
            <v>（</v>
          </cell>
          <cell r="V7">
            <v>0</v>
          </cell>
          <cell r="W7" t="str">
            <v>）</v>
          </cell>
          <cell r="X7" t="str">
            <v/>
          </cell>
          <cell r="Z7" t="str">
            <v/>
          </cell>
        </row>
        <row r="8">
          <cell r="C8" t="str">
            <v>c</v>
          </cell>
          <cell r="D8" t="str">
            <v>c</v>
          </cell>
          <cell r="E8" t="str">
            <v>：</v>
          </cell>
          <cell r="G8" t="str">
            <v>～</v>
          </cell>
          <cell r="I8" t="str">
            <v>（</v>
          </cell>
          <cell r="J8">
            <v>0</v>
          </cell>
          <cell r="K8" t="str">
            <v>）</v>
          </cell>
          <cell r="L8" t="str">
            <v/>
          </cell>
          <cell r="N8">
            <v>0.2916666666666667</v>
          </cell>
          <cell r="O8" t="str">
            <v>～</v>
          </cell>
          <cell r="P8">
            <v>0.8333333333333334</v>
          </cell>
          <cell r="R8" t="str">
            <v/>
          </cell>
          <cell r="S8" t="str">
            <v>～</v>
          </cell>
          <cell r="T8" t="str">
            <v/>
          </cell>
          <cell r="U8" t="str">
            <v>（</v>
          </cell>
          <cell r="V8">
            <v>0</v>
          </cell>
          <cell r="W8" t="str">
            <v>）</v>
          </cell>
          <cell r="X8" t="str">
            <v/>
          </cell>
          <cell r="Z8" t="str">
            <v/>
          </cell>
        </row>
        <row r="9">
          <cell r="C9" t="str">
            <v>d</v>
          </cell>
          <cell r="D9" t="str">
            <v>d</v>
          </cell>
          <cell r="E9" t="str">
            <v>：</v>
          </cell>
          <cell r="G9" t="str">
            <v>～</v>
          </cell>
          <cell r="I9" t="str">
            <v>（</v>
          </cell>
          <cell r="J9">
            <v>0</v>
          </cell>
          <cell r="K9" t="str">
            <v>）</v>
          </cell>
          <cell r="L9" t="str">
            <v/>
          </cell>
          <cell r="N9">
            <v>0.2916666666666667</v>
          </cell>
          <cell r="O9" t="str">
            <v>～</v>
          </cell>
          <cell r="P9">
            <v>0.8333333333333334</v>
          </cell>
          <cell r="R9" t="str">
            <v/>
          </cell>
          <cell r="S9" t="str">
            <v>～</v>
          </cell>
          <cell r="T9" t="str">
            <v/>
          </cell>
          <cell r="U9" t="str">
            <v>（</v>
          </cell>
          <cell r="V9">
            <v>0</v>
          </cell>
          <cell r="W9" t="str">
            <v>）</v>
          </cell>
          <cell r="X9" t="str">
            <v/>
          </cell>
          <cell r="Z9" t="str">
            <v/>
          </cell>
        </row>
        <row r="10">
          <cell r="C10" t="str">
            <v>e</v>
          </cell>
          <cell r="D10" t="str">
            <v>e</v>
          </cell>
          <cell r="E10" t="str">
            <v>：</v>
          </cell>
          <cell r="G10" t="str">
            <v>～</v>
          </cell>
          <cell r="I10" t="str">
            <v>（</v>
          </cell>
          <cell r="J10">
            <v>0</v>
          </cell>
          <cell r="K10" t="str">
            <v>）</v>
          </cell>
          <cell r="L10" t="str">
            <v/>
          </cell>
          <cell r="N10">
            <v>0.2916666666666667</v>
          </cell>
          <cell r="O10" t="str">
            <v>～</v>
          </cell>
          <cell r="P10">
            <v>0.8333333333333334</v>
          </cell>
          <cell r="R10" t="str">
            <v/>
          </cell>
          <cell r="S10" t="str">
            <v>～</v>
          </cell>
          <cell r="T10" t="str">
            <v/>
          </cell>
          <cell r="U10" t="str">
            <v>（</v>
          </cell>
          <cell r="V10">
            <v>0</v>
          </cell>
          <cell r="W10" t="str">
            <v>）</v>
          </cell>
          <cell r="X10" t="str">
            <v/>
          </cell>
          <cell r="Z10" t="str">
            <v/>
          </cell>
        </row>
        <row r="11">
          <cell r="C11" t="str">
            <v>f</v>
          </cell>
          <cell r="D11" t="str">
            <v>f</v>
          </cell>
          <cell r="E11" t="str">
            <v>：</v>
          </cell>
          <cell r="G11" t="str">
            <v>～</v>
          </cell>
          <cell r="I11" t="str">
            <v>（</v>
          </cell>
          <cell r="J11">
            <v>0</v>
          </cell>
          <cell r="K11" t="str">
            <v>）</v>
          </cell>
          <cell r="L11" t="str">
            <v/>
          </cell>
          <cell r="N11">
            <v>0.2916666666666667</v>
          </cell>
          <cell r="O11" t="str">
            <v>～</v>
          </cell>
          <cell r="P11">
            <v>0.8333333333333334</v>
          </cell>
          <cell r="R11" t="str">
            <v/>
          </cell>
          <cell r="S11" t="str">
            <v>～</v>
          </cell>
          <cell r="T11" t="str">
            <v/>
          </cell>
          <cell r="U11" t="str">
            <v>（</v>
          </cell>
          <cell r="V11">
            <v>0</v>
          </cell>
          <cell r="W11" t="str">
            <v>）</v>
          </cell>
          <cell r="X11" t="str">
            <v/>
          </cell>
          <cell r="Z11" t="str">
            <v/>
          </cell>
        </row>
        <row r="12">
          <cell r="C12" t="str">
            <v>g</v>
          </cell>
          <cell r="D12" t="str">
            <v>g</v>
          </cell>
          <cell r="E12" t="str">
            <v>：</v>
          </cell>
          <cell r="G12" t="str">
            <v>～</v>
          </cell>
          <cell r="I12" t="str">
            <v>（</v>
          </cell>
          <cell r="J12">
            <v>0</v>
          </cell>
          <cell r="K12" t="str">
            <v>）</v>
          </cell>
          <cell r="L12" t="str">
            <v/>
          </cell>
          <cell r="N12">
            <v>0.2916666666666667</v>
          </cell>
          <cell r="O12" t="str">
            <v>～</v>
          </cell>
          <cell r="P12">
            <v>0.8333333333333334</v>
          </cell>
          <cell r="R12" t="str">
            <v/>
          </cell>
          <cell r="S12" t="str">
            <v>～</v>
          </cell>
          <cell r="T12" t="str">
            <v/>
          </cell>
          <cell r="U12" t="str">
            <v>（</v>
          </cell>
          <cell r="V12">
            <v>0</v>
          </cell>
          <cell r="W12" t="str">
            <v>）</v>
          </cell>
          <cell r="X12" t="str">
            <v/>
          </cell>
          <cell r="Z12" t="str">
            <v/>
          </cell>
        </row>
        <row r="13">
          <cell r="C13" t="str">
            <v>h</v>
          </cell>
          <cell r="D13" t="str">
            <v>h</v>
          </cell>
          <cell r="E13" t="str">
            <v>：</v>
          </cell>
          <cell r="G13" t="str">
            <v>～</v>
          </cell>
          <cell r="I13" t="str">
            <v>（</v>
          </cell>
          <cell r="J13">
            <v>0</v>
          </cell>
          <cell r="K13" t="str">
            <v>）</v>
          </cell>
          <cell r="L13" t="str">
            <v/>
          </cell>
          <cell r="N13">
            <v>0.2916666666666667</v>
          </cell>
          <cell r="O13" t="str">
            <v>～</v>
          </cell>
          <cell r="P13">
            <v>0.8333333333333334</v>
          </cell>
          <cell r="R13" t="str">
            <v/>
          </cell>
          <cell r="S13" t="str">
            <v>～</v>
          </cell>
          <cell r="T13" t="str">
            <v/>
          </cell>
          <cell r="U13" t="str">
            <v>（</v>
          </cell>
          <cell r="V13">
            <v>0</v>
          </cell>
          <cell r="W13" t="str">
            <v>）</v>
          </cell>
          <cell r="X13" t="str">
            <v/>
          </cell>
          <cell r="Z13" t="str">
            <v/>
          </cell>
        </row>
        <row r="14">
          <cell r="C14" t="str">
            <v>i</v>
          </cell>
          <cell r="D14" t="str">
            <v>i</v>
          </cell>
          <cell r="E14" t="str">
            <v>：</v>
          </cell>
          <cell r="G14" t="str">
            <v>～</v>
          </cell>
          <cell r="I14" t="str">
            <v>（</v>
          </cell>
          <cell r="J14">
            <v>0</v>
          </cell>
          <cell r="K14" t="str">
            <v>）</v>
          </cell>
          <cell r="L14" t="str">
            <v/>
          </cell>
          <cell r="N14">
            <v>0.2916666666666667</v>
          </cell>
          <cell r="O14" t="str">
            <v>～</v>
          </cell>
          <cell r="P14">
            <v>0.8333333333333334</v>
          </cell>
          <cell r="R14" t="str">
            <v/>
          </cell>
          <cell r="S14" t="str">
            <v>～</v>
          </cell>
          <cell r="T14" t="str">
            <v/>
          </cell>
          <cell r="U14" t="str">
            <v>（</v>
          </cell>
          <cell r="V14">
            <v>0</v>
          </cell>
          <cell r="W14" t="str">
            <v>）</v>
          </cell>
          <cell r="X14" t="str">
            <v/>
          </cell>
          <cell r="Z14" t="str">
            <v/>
          </cell>
        </row>
        <row r="15">
          <cell r="C15" t="str">
            <v>j</v>
          </cell>
          <cell r="D15" t="str">
            <v>j</v>
          </cell>
          <cell r="E15" t="str">
            <v>：</v>
          </cell>
          <cell r="G15" t="str">
            <v>～</v>
          </cell>
          <cell r="I15" t="str">
            <v>（</v>
          </cell>
          <cell r="J15">
            <v>0</v>
          </cell>
          <cell r="K15" t="str">
            <v>）</v>
          </cell>
          <cell r="L15" t="str">
            <v/>
          </cell>
          <cell r="N15">
            <v>0.2916666666666667</v>
          </cell>
          <cell r="O15" t="str">
            <v>～</v>
          </cell>
          <cell r="P15">
            <v>0.8333333333333334</v>
          </cell>
          <cell r="R15" t="str">
            <v/>
          </cell>
          <cell r="S15" t="str">
            <v>～</v>
          </cell>
          <cell r="T15" t="str">
            <v/>
          </cell>
          <cell r="U15" t="str">
            <v>（</v>
          </cell>
          <cell r="V15">
            <v>0</v>
          </cell>
          <cell r="W15" t="str">
            <v>）</v>
          </cell>
          <cell r="X15" t="str">
            <v/>
          </cell>
          <cell r="Z15" t="str">
            <v/>
          </cell>
        </row>
        <row r="16">
          <cell r="C16" t="str">
            <v>k</v>
          </cell>
          <cell r="D16" t="str">
            <v>k</v>
          </cell>
          <cell r="E16" t="str">
            <v>：</v>
          </cell>
          <cell r="G16" t="str">
            <v>～</v>
          </cell>
          <cell r="I16" t="str">
            <v>（</v>
          </cell>
          <cell r="J16">
            <v>0</v>
          </cell>
          <cell r="K16" t="str">
            <v>）</v>
          </cell>
          <cell r="L16" t="str">
            <v/>
          </cell>
          <cell r="N16">
            <v>0.2916666666666667</v>
          </cell>
          <cell r="O16" t="str">
            <v>～</v>
          </cell>
          <cell r="P16">
            <v>0.8333333333333334</v>
          </cell>
          <cell r="R16" t="str">
            <v/>
          </cell>
          <cell r="S16" t="str">
            <v>～</v>
          </cell>
          <cell r="T16" t="str">
            <v/>
          </cell>
          <cell r="U16" t="str">
            <v>（</v>
          </cell>
          <cell r="V16">
            <v>0</v>
          </cell>
          <cell r="W16" t="str">
            <v>）</v>
          </cell>
          <cell r="X16" t="str">
            <v/>
          </cell>
          <cell r="Z16" t="str">
            <v/>
          </cell>
        </row>
        <row r="17">
          <cell r="C17" t="str">
            <v>l</v>
          </cell>
          <cell r="D17" t="str">
            <v>l</v>
          </cell>
          <cell r="E17" t="str">
            <v>：</v>
          </cell>
          <cell r="G17" t="str">
            <v>～</v>
          </cell>
          <cell r="I17" t="str">
            <v>（</v>
          </cell>
          <cell r="J17">
            <v>0</v>
          </cell>
          <cell r="K17" t="str">
            <v>）</v>
          </cell>
          <cell r="L17" t="str">
            <v/>
          </cell>
          <cell r="N17">
            <v>0.2916666666666667</v>
          </cell>
          <cell r="O17" t="str">
            <v>～</v>
          </cell>
          <cell r="P17">
            <v>0.8333333333333334</v>
          </cell>
          <cell r="R17" t="str">
            <v/>
          </cell>
          <cell r="S17" t="str">
            <v>～</v>
          </cell>
          <cell r="T17" t="str">
            <v/>
          </cell>
          <cell r="U17" t="str">
            <v>（</v>
          </cell>
          <cell r="V17">
            <v>0</v>
          </cell>
          <cell r="W17" t="str">
            <v>）</v>
          </cell>
          <cell r="X17" t="str">
            <v/>
          </cell>
          <cell r="Z17" t="str">
            <v/>
          </cell>
        </row>
        <row r="18">
          <cell r="C18" t="str">
            <v>m</v>
          </cell>
          <cell r="D18" t="str">
            <v>m</v>
          </cell>
          <cell r="E18" t="str">
            <v>：</v>
          </cell>
          <cell r="G18" t="str">
            <v>～</v>
          </cell>
          <cell r="I18" t="str">
            <v>（</v>
          </cell>
          <cell r="J18">
            <v>0</v>
          </cell>
          <cell r="K18" t="str">
            <v>）</v>
          </cell>
          <cell r="L18" t="str">
            <v/>
          </cell>
          <cell r="N18">
            <v>0.2916666666666667</v>
          </cell>
          <cell r="O18" t="str">
            <v>～</v>
          </cell>
          <cell r="P18">
            <v>0.8333333333333334</v>
          </cell>
          <cell r="R18" t="str">
            <v/>
          </cell>
          <cell r="S18" t="str">
            <v>～</v>
          </cell>
          <cell r="T18" t="str">
            <v/>
          </cell>
          <cell r="U18" t="str">
            <v>（</v>
          </cell>
          <cell r="V18">
            <v>0</v>
          </cell>
          <cell r="W18" t="str">
            <v>）</v>
          </cell>
          <cell r="X18" t="str">
            <v/>
          </cell>
          <cell r="Z18" t="str">
            <v/>
          </cell>
        </row>
        <row r="19">
          <cell r="C19" t="str">
            <v>n</v>
          </cell>
          <cell r="D19" t="str">
            <v>n</v>
          </cell>
          <cell r="E19" t="str">
            <v>：</v>
          </cell>
          <cell r="G19" t="str">
            <v>～</v>
          </cell>
          <cell r="I19" t="str">
            <v>（</v>
          </cell>
          <cell r="J19">
            <v>0</v>
          </cell>
          <cell r="K19" t="str">
            <v>）</v>
          </cell>
          <cell r="L19" t="str">
            <v/>
          </cell>
          <cell r="N19">
            <v>0.2916666666666667</v>
          </cell>
          <cell r="O19" t="str">
            <v>～</v>
          </cell>
          <cell r="P19">
            <v>0.8333333333333334</v>
          </cell>
          <cell r="R19" t="str">
            <v/>
          </cell>
          <cell r="S19" t="str">
            <v>～</v>
          </cell>
          <cell r="T19" t="str">
            <v/>
          </cell>
          <cell r="U19" t="str">
            <v>（</v>
          </cell>
          <cell r="V19">
            <v>0</v>
          </cell>
          <cell r="W19" t="str">
            <v>）</v>
          </cell>
          <cell r="X19" t="str">
            <v/>
          </cell>
          <cell r="Z19" t="str">
            <v/>
          </cell>
        </row>
        <row r="20">
          <cell r="C20" t="str">
            <v>o</v>
          </cell>
          <cell r="D20" t="str">
            <v>o</v>
          </cell>
          <cell r="E20" t="str">
            <v>：</v>
          </cell>
          <cell r="G20" t="str">
            <v>～</v>
          </cell>
          <cell r="I20" t="str">
            <v>（</v>
          </cell>
          <cell r="J20">
            <v>0</v>
          </cell>
          <cell r="K20" t="str">
            <v>）</v>
          </cell>
          <cell r="L20" t="str">
            <v/>
          </cell>
          <cell r="N20">
            <v>0.2916666666666667</v>
          </cell>
          <cell r="O20" t="str">
            <v>～</v>
          </cell>
          <cell r="P20">
            <v>0.8333333333333334</v>
          </cell>
          <cell r="R20" t="str">
            <v/>
          </cell>
          <cell r="S20" t="str">
            <v>～</v>
          </cell>
          <cell r="T20" t="str">
            <v/>
          </cell>
          <cell r="U20" t="str">
            <v>（</v>
          </cell>
          <cell r="V20">
            <v>0</v>
          </cell>
          <cell r="W20" t="str">
            <v>）</v>
          </cell>
          <cell r="X20" t="str">
            <v/>
          </cell>
          <cell r="Z20" t="str">
            <v/>
          </cell>
        </row>
        <row r="21">
          <cell r="C21" t="str">
            <v>p</v>
          </cell>
          <cell r="D21" t="str">
            <v>p</v>
          </cell>
          <cell r="E21" t="str">
            <v>：</v>
          </cell>
          <cell r="G21" t="str">
            <v>～</v>
          </cell>
          <cell r="I21" t="str">
            <v>（</v>
          </cell>
          <cell r="J21">
            <v>0</v>
          </cell>
          <cell r="K21" t="str">
            <v>）</v>
          </cell>
          <cell r="L21" t="str">
            <v/>
          </cell>
          <cell r="N21">
            <v>0.2916666666666667</v>
          </cell>
          <cell r="O21" t="str">
            <v>～</v>
          </cell>
          <cell r="P21">
            <v>0.8333333333333334</v>
          </cell>
          <cell r="R21" t="str">
            <v/>
          </cell>
          <cell r="S21" t="str">
            <v>～</v>
          </cell>
          <cell r="T21" t="str">
            <v/>
          </cell>
          <cell r="U21" t="str">
            <v>（</v>
          </cell>
          <cell r="V21">
            <v>0</v>
          </cell>
          <cell r="W21" t="str">
            <v>）</v>
          </cell>
          <cell r="X21" t="str">
            <v/>
          </cell>
          <cell r="Z21" t="str">
            <v/>
          </cell>
        </row>
        <row r="22">
          <cell r="C22" t="str">
            <v>q</v>
          </cell>
          <cell r="D22" t="str">
            <v>q</v>
          </cell>
          <cell r="E22" t="str">
            <v>：</v>
          </cell>
          <cell r="G22" t="str">
            <v>～</v>
          </cell>
          <cell r="I22" t="str">
            <v>（</v>
          </cell>
          <cell r="J22">
            <v>0</v>
          </cell>
          <cell r="K22" t="str">
            <v>）</v>
          </cell>
          <cell r="L22" t="str">
            <v/>
          </cell>
          <cell r="N22">
            <v>0.2916666666666667</v>
          </cell>
          <cell r="O22" t="str">
            <v>～</v>
          </cell>
          <cell r="P22">
            <v>0.8333333333333334</v>
          </cell>
          <cell r="R22" t="str">
            <v/>
          </cell>
          <cell r="S22" t="str">
            <v>～</v>
          </cell>
          <cell r="T22" t="str">
            <v/>
          </cell>
          <cell r="U22" t="str">
            <v>（</v>
          </cell>
          <cell r="V22">
            <v>0</v>
          </cell>
          <cell r="W22" t="str">
            <v>）</v>
          </cell>
          <cell r="X22" t="str">
            <v/>
          </cell>
          <cell r="Z22" t="str">
            <v/>
          </cell>
        </row>
        <row r="23">
          <cell r="C23" t="str">
            <v>r</v>
          </cell>
          <cell r="D23" t="str">
            <v>r</v>
          </cell>
          <cell r="E23" t="str">
            <v>：</v>
          </cell>
          <cell r="G23" t="str">
            <v>～</v>
          </cell>
          <cell r="I23" t="str">
            <v>（</v>
          </cell>
          <cell r="K23" t="str">
            <v>）</v>
          </cell>
          <cell r="L23">
            <v>1</v>
          </cell>
          <cell r="O23" t="str">
            <v>～</v>
          </cell>
          <cell r="S23" t="str">
            <v>～</v>
          </cell>
          <cell r="U23" t="str">
            <v>（</v>
          </cell>
          <cell r="W23" t="str">
            <v>）</v>
          </cell>
          <cell r="X23">
            <v>1</v>
          </cell>
          <cell r="Z23" t="str">
            <v>-</v>
          </cell>
        </row>
        <row r="24">
          <cell r="C24" t="str">
            <v>s</v>
          </cell>
          <cell r="D24" t="str">
            <v>s</v>
          </cell>
          <cell r="E24" t="str">
            <v>：</v>
          </cell>
          <cell r="G24" t="str">
            <v>～</v>
          </cell>
          <cell r="I24" t="str">
            <v>（</v>
          </cell>
          <cell r="K24" t="str">
            <v>）</v>
          </cell>
          <cell r="L24">
            <v>2</v>
          </cell>
          <cell r="O24" t="str">
            <v>～</v>
          </cell>
          <cell r="S24" t="str">
            <v>～</v>
          </cell>
          <cell r="U24" t="str">
            <v>（</v>
          </cell>
          <cell r="W24" t="str">
            <v>）</v>
          </cell>
          <cell r="X24">
            <v>2</v>
          </cell>
          <cell r="Z24" t="str">
            <v>-</v>
          </cell>
        </row>
        <row r="25">
          <cell r="C25" t="str">
            <v>t</v>
          </cell>
          <cell r="D25" t="str">
            <v>t</v>
          </cell>
          <cell r="E25" t="str">
            <v>：</v>
          </cell>
          <cell r="G25" t="str">
            <v>～</v>
          </cell>
          <cell r="I25" t="str">
            <v>（</v>
          </cell>
          <cell r="K25" t="str">
            <v>）</v>
          </cell>
          <cell r="L25">
            <v>3</v>
          </cell>
          <cell r="O25" t="str">
            <v>～</v>
          </cell>
          <cell r="S25" t="str">
            <v>～</v>
          </cell>
          <cell r="U25" t="str">
            <v>（</v>
          </cell>
          <cell r="W25" t="str">
            <v>）</v>
          </cell>
          <cell r="X25">
            <v>3</v>
          </cell>
          <cell r="Z25" t="str">
            <v>-</v>
          </cell>
        </row>
        <row r="26">
          <cell r="C26" t="str">
            <v>u</v>
          </cell>
          <cell r="D26" t="str">
            <v>u</v>
          </cell>
          <cell r="E26" t="str">
            <v>：</v>
          </cell>
          <cell r="G26" t="str">
            <v>～</v>
          </cell>
          <cell r="I26" t="str">
            <v>（</v>
          </cell>
          <cell r="K26" t="str">
            <v>）</v>
          </cell>
          <cell r="L26">
            <v>4</v>
          </cell>
          <cell r="O26" t="str">
            <v>～</v>
          </cell>
          <cell r="S26" t="str">
            <v>～</v>
          </cell>
          <cell r="U26" t="str">
            <v>（</v>
          </cell>
          <cell r="W26" t="str">
            <v>）</v>
          </cell>
          <cell r="X26">
            <v>4</v>
          </cell>
          <cell r="Z26" t="str">
            <v>-</v>
          </cell>
        </row>
        <row r="27">
          <cell r="C27" t="str">
            <v>v</v>
          </cell>
          <cell r="D27" t="str">
            <v>v</v>
          </cell>
          <cell r="E27" t="str">
            <v>：</v>
          </cell>
          <cell r="G27" t="str">
            <v>～</v>
          </cell>
          <cell r="I27" t="str">
            <v>（</v>
          </cell>
          <cell r="K27" t="str">
            <v>）</v>
          </cell>
          <cell r="L27">
            <v>5</v>
          </cell>
          <cell r="O27" t="str">
            <v>～</v>
          </cell>
          <cell r="S27" t="str">
            <v>～</v>
          </cell>
          <cell r="U27" t="str">
            <v>（</v>
          </cell>
          <cell r="W27" t="str">
            <v>）</v>
          </cell>
          <cell r="X27">
            <v>5</v>
          </cell>
          <cell r="Z27" t="str">
            <v>-</v>
          </cell>
        </row>
        <row r="28">
          <cell r="C28" t="str">
            <v>w</v>
          </cell>
          <cell r="D28" t="str">
            <v>w</v>
          </cell>
          <cell r="E28" t="str">
            <v>：</v>
          </cell>
          <cell r="G28" t="str">
            <v>～</v>
          </cell>
          <cell r="I28" t="str">
            <v>（</v>
          </cell>
          <cell r="K28" t="str">
            <v>）</v>
          </cell>
          <cell r="L28">
            <v>6</v>
          </cell>
          <cell r="O28" t="str">
            <v>～</v>
          </cell>
          <cell r="S28" t="str">
            <v>～</v>
          </cell>
          <cell r="U28" t="str">
            <v>（</v>
          </cell>
          <cell r="W28" t="str">
            <v>）</v>
          </cell>
          <cell r="X28">
            <v>6</v>
          </cell>
          <cell r="Z28" t="str">
            <v>-</v>
          </cell>
        </row>
        <row r="29">
          <cell r="C29" t="str">
            <v>x</v>
          </cell>
          <cell r="D29" t="str">
            <v>x</v>
          </cell>
          <cell r="E29" t="str">
            <v>：</v>
          </cell>
          <cell r="G29" t="str">
            <v>～</v>
          </cell>
          <cell r="I29" t="str">
            <v>（</v>
          </cell>
          <cell r="K29" t="str">
            <v>）</v>
          </cell>
          <cell r="L29">
            <v>7</v>
          </cell>
          <cell r="O29" t="str">
            <v>～</v>
          </cell>
          <cell r="S29" t="str">
            <v>～</v>
          </cell>
          <cell r="U29" t="str">
            <v>（</v>
          </cell>
          <cell r="W29" t="str">
            <v>）</v>
          </cell>
          <cell r="X29">
            <v>7</v>
          </cell>
          <cell r="Z29" t="str">
            <v>-</v>
          </cell>
        </row>
        <row r="30">
          <cell r="C30" t="str">
            <v>y</v>
          </cell>
          <cell r="D30" t="str">
            <v>y</v>
          </cell>
          <cell r="E30" t="str">
            <v>：</v>
          </cell>
          <cell r="G30" t="str">
            <v>～</v>
          </cell>
          <cell r="I30" t="str">
            <v>（</v>
          </cell>
          <cell r="K30" t="str">
            <v>）</v>
          </cell>
          <cell r="L30">
            <v>8</v>
          </cell>
          <cell r="O30" t="str">
            <v>～</v>
          </cell>
          <cell r="S30" t="str">
            <v>～</v>
          </cell>
          <cell r="U30" t="str">
            <v>（</v>
          </cell>
          <cell r="W30" t="str">
            <v>）</v>
          </cell>
          <cell r="X30">
            <v>8</v>
          </cell>
          <cell r="Z30" t="str">
            <v>-</v>
          </cell>
        </row>
        <row r="31">
          <cell r="C31" t="str">
            <v>z</v>
          </cell>
          <cell r="D31" t="str">
            <v>z</v>
          </cell>
          <cell r="E31" t="str">
            <v>：</v>
          </cell>
          <cell r="G31" t="str">
            <v>～</v>
          </cell>
          <cell r="I31" t="str">
            <v>（</v>
          </cell>
          <cell r="K31" t="str">
            <v>）</v>
          </cell>
          <cell r="L31">
            <v>1</v>
          </cell>
          <cell r="O31" t="str">
            <v>～</v>
          </cell>
          <cell r="S31" t="str">
            <v>～</v>
          </cell>
          <cell r="U31" t="str">
            <v>（</v>
          </cell>
          <cell r="W31" t="str">
            <v>）</v>
          </cell>
          <cell r="X31" t="str">
            <v>-</v>
          </cell>
          <cell r="Z31">
            <v>1</v>
          </cell>
        </row>
        <row r="32">
          <cell r="C32" t="str">
            <v>x</v>
          </cell>
          <cell r="D32" t="str">
            <v>x</v>
          </cell>
          <cell r="E32" t="str">
            <v>：</v>
          </cell>
          <cell r="G32" t="str">
            <v>～</v>
          </cell>
          <cell r="I32" t="str">
            <v>（</v>
          </cell>
          <cell r="K32" t="str">
            <v>）</v>
          </cell>
          <cell r="L32">
            <v>2</v>
          </cell>
          <cell r="O32" t="str">
            <v>～</v>
          </cell>
          <cell r="S32" t="str">
            <v>～</v>
          </cell>
          <cell r="U32" t="str">
            <v>（</v>
          </cell>
          <cell r="W32" t="str">
            <v>）</v>
          </cell>
          <cell r="X32" t="str">
            <v>-</v>
          </cell>
          <cell r="Z32">
            <v>2</v>
          </cell>
        </row>
        <row r="33">
          <cell r="C33" t="str">
            <v>aa</v>
          </cell>
          <cell r="D33" t="str">
            <v>aa</v>
          </cell>
          <cell r="E33" t="str">
            <v>：</v>
          </cell>
          <cell r="G33" t="str">
            <v>～</v>
          </cell>
          <cell r="I33" t="str">
            <v>（</v>
          </cell>
          <cell r="K33" t="str">
            <v>）</v>
          </cell>
          <cell r="L33">
            <v>3</v>
          </cell>
          <cell r="O33" t="str">
            <v>～</v>
          </cell>
          <cell r="S33" t="str">
            <v>～</v>
          </cell>
          <cell r="U33" t="str">
            <v>（</v>
          </cell>
          <cell r="W33" t="str">
            <v>）</v>
          </cell>
          <cell r="X33" t="str">
            <v>-</v>
          </cell>
          <cell r="Z33">
            <v>3</v>
          </cell>
        </row>
        <row r="34">
          <cell r="C34" t="str">
            <v>ab</v>
          </cell>
          <cell r="D34" t="str">
            <v>ab</v>
          </cell>
          <cell r="E34" t="str">
            <v>：</v>
          </cell>
          <cell r="G34" t="str">
            <v>～</v>
          </cell>
          <cell r="I34" t="str">
            <v>（</v>
          </cell>
          <cell r="K34" t="str">
            <v>）</v>
          </cell>
          <cell r="L34">
            <v>4</v>
          </cell>
          <cell r="O34" t="str">
            <v>～</v>
          </cell>
          <cell r="S34" t="str">
            <v>～</v>
          </cell>
          <cell r="U34" t="str">
            <v>（</v>
          </cell>
          <cell r="W34" t="str">
            <v>）</v>
          </cell>
          <cell r="X34" t="str">
            <v>-</v>
          </cell>
          <cell r="Z34">
            <v>4</v>
          </cell>
        </row>
        <row r="35">
          <cell r="C35" t="str">
            <v>ac</v>
          </cell>
          <cell r="D35" t="str">
            <v>ac</v>
          </cell>
          <cell r="E35" t="str">
            <v>：</v>
          </cell>
          <cell r="G35" t="str">
            <v>～</v>
          </cell>
          <cell r="I35" t="str">
            <v>（</v>
          </cell>
          <cell r="K35" t="str">
            <v>）</v>
          </cell>
          <cell r="L35">
            <v>5</v>
          </cell>
          <cell r="O35" t="str">
            <v>～</v>
          </cell>
          <cell r="S35" t="str">
            <v>～</v>
          </cell>
          <cell r="U35" t="str">
            <v>（</v>
          </cell>
          <cell r="W35" t="str">
            <v>）</v>
          </cell>
          <cell r="X35" t="str">
            <v>-</v>
          </cell>
          <cell r="Z35">
            <v>5</v>
          </cell>
        </row>
        <row r="36">
          <cell r="C36" t="str">
            <v>ad</v>
          </cell>
          <cell r="D36" t="str">
            <v>ad</v>
          </cell>
          <cell r="E36" t="str">
            <v>：</v>
          </cell>
          <cell r="G36" t="str">
            <v>～</v>
          </cell>
          <cell r="I36" t="str">
            <v>（</v>
          </cell>
          <cell r="K36" t="str">
            <v>）</v>
          </cell>
          <cell r="L36">
            <v>6</v>
          </cell>
          <cell r="O36" t="str">
            <v>～</v>
          </cell>
          <cell r="S36" t="str">
            <v>～</v>
          </cell>
          <cell r="U36" t="str">
            <v>（</v>
          </cell>
          <cell r="W36" t="str">
            <v>）</v>
          </cell>
          <cell r="X36" t="str">
            <v>-</v>
          </cell>
          <cell r="Z36">
            <v>6</v>
          </cell>
        </row>
        <row r="37">
          <cell r="C37" t="str">
            <v>ae</v>
          </cell>
          <cell r="D37" t="str">
            <v>ae</v>
          </cell>
          <cell r="E37" t="str">
            <v>：</v>
          </cell>
          <cell r="G37" t="str">
            <v>～</v>
          </cell>
          <cell r="I37" t="str">
            <v>（</v>
          </cell>
          <cell r="K37" t="str">
            <v>）</v>
          </cell>
          <cell r="L37">
            <v>7</v>
          </cell>
          <cell r="O37" t="str">
            <v>～</v>
          </cell>
          <cell r="S37" t="str">
            <v>～</v>
          </cell>
          <cell r="U37" t="str">
            <v>（</v>
          </cell>
          <cell r="W37" t="str">
            <v>）</v>
          </cell>
          <cell r="X37" t="str">
            <v>-</v>
          </cell>
          <cell r="Z37">
            <v>7</v>
          </cell>
        </row>
        <row r="38">
          <cell r="C38" t="str">
            <v>af</v>
          </cell>
          <cell r="D38" t="str">
            <v>af</v>
          </cell>
          <cell r="E38" t="str">
            <v>：</v>
          </cell>
          <cell r="G38" t="str">
            <v>～</v>
          </cell>
          <cell r="I38" t="str">
            <v>（</v>
          </cell>
          <cell r="K38" t="str">
            <v>）</v>
          </cell>
          <cell r="L38">
            <v>8</v>
          </cell>
          <cell r="O38" t="str">
            <v>～</v>
          </cell>
          <cell r="S38" t="str">
            <v>～</v>
          </cell>
          <cell r="U38" t="str">
            <v>（</v>
          </cell>
          <cell r="W38" t="str">
            <v>）</v>
          </cell>
          <cell r="X38" t="str">
            <v>-</v>
          </cell>
          <cell r="Z38">
            <v>8</v>
          </cell>
        </row>
        <row r="39">
          <cell r="C39" t="str">
            <v>ag</v>
          </cell>
          <cell r="E39" t="str">
            <v>：</v>
          </cell>
          <cell r="G39" t="str">
            <v>～</v>
          </cell>
          <cell r="I39" t="str">
            <v>（</v>
          </cell>
          <cell r="J39">
            <v>0</v>
          </cell>
          <cell r="K39" t="str">
            <v>）</v>
          </cell>
          <cell r="L39" t="str">
            <v/>
          </cell>
          <cell r="N39">
            <v>0.2916666666666667</v>
          </cell>
          <cell r="O39" t="str">
            <v>～</v>
          </cell>
          <cell r="P39">
            <v>0.8333333333333334</v>
          </cell>
          <cell r="R39" t="str">
            <v/>
          </cell>
          <cell r="S39" t="str">
            <v>～</v>
          </cell>
          <cell r="T39" t="str">
            <v/>
          </cell>
          <cell r="U39" t="str">
            <v>（</v>
          </cell>
          <cell r="V39">
            <v>0</v>
          </cell>
          <cell r="W39" t="str">
            <v>）</v>
          </cell>
          <cell r="X39" t="str">
            <v/>
          </cell>
          <cell r="Z39" t="str">
            <v/>
          </cell>
        </row>
        <row r="40">
          <cell r="C40" t="str">
            <v>-</v>
          </cell>
          <cell r="E40" t="str">
            <v>：</v>
          </cell>
          <cell r="G40" t="str">
            <v>～</v>
          </cell>
          <cell r="I40" t="str">
            <v>（</v>
          </cell>
          <cell r="J40">
            <v>0</v>
          </cell>
          <cell r="K40" t="str">
            <v>）</v>
          </cell>
          <cell r="L40" t="str">
            <v/>
          </cell>
          <cell r="N40">
            <v>0.2916666666666667</v>
          </cell>
          <cell r="O40" t="str">
            <v>～</v>
          </cell>
          <cell r="P40">
            <v>0.8333333333333334</v>
          </cell>
          <cell r="R40" t="str">
            <v/>
          </cell>
          <cell r="S40" t="str">
            <v>～</v>
          </cell>
          <cell r="T40" t="str">
            <v/>
          </cell>
          <cell r="U40" t="str">
            <v>（</v>
          </cell>
          <cell r="V40">
            <v>0</v>
          </cell>
          <cell r="W40" t="str">
            <v>）</v>
          </cell>
          <cell r="X40" t="str">
            <v/>
          </cell>
          <cell r="Z40" t="str">
            <v/>
          </cell>
        </row>
        <row r="41">
          <cell r="C41" t="str">
            <v>-</v>
          </cell>
          <cell r="D41" t="str">
            <v>ag</v>
          </cell>
          <cell r="E41" t="str">
            <v>：</v>
          </cell>
          <cell r="F41" t="str">
            <v>-</v>
          </cell>
          <cell r="G41" t="str">
            <v>～</v>
          </cell>
          <cell r="H41" t="str">
            <v>-</v>
          </cell>
          <cell r="I41" t="str">
            <v>（</v>
          </cell>
          <cell r="J41" t="str">
            <v>-</v>
          </cell>
          <cell r="K41" t="str">
            <v>）</v>
          </cell>
          <cell r="L41" t="str">
            <v/>
          </cell>
          <cell r="N41" t="str">
            <v>-</v>
          </cell>
          <cell r="O41" t="str">
            <v>～</v>
          </cell>
          <cell r="P41" t="str">
            <v>-</v>
          </cell>
          <cell r="R41" t="str">
            <v/>
          </cell>
          <cell r="S41" t="str">
            <v>～</v>
          </cell>
          <cell r="T41" t="str">
            <v>-</v>
          </cell>
          <cell r="U41" t="str">
            <v>（</v>
          </cell>
          <cell r="V41" t="str">
            <v>-</v>
          </cell>
          <cell r="W41" t="str">
            <v>）</v>
          </cell>
          <cell r="X41" t="str">
            <v/>
          </cell>
          <cell r="Z41" t="str">
            <v/>
          </cell>
        </row>
        <row r="42">
          <cell r="C42" t="str">
            <v>ah</v>
          </cell>
          <cell r="E42" t="str">
            <v>：</v>
          </cell>
          <cell r="G42" t="str">
            <v>～</v>
          </cell>
          <cell r="I42" t="str">
            <v>（</v>
          </cell>
          <cell r="J42">
            <v>0</v>
          </cell>
          <cell r="K42" t="str">
            <v>）</v>
          </cell>
          <cell r="L42" t="str">
            <v/>
          </cell>
          <cell r="N42">
            <v>0.2916666666666667</v>
          </cell>
          <cell r="O42" t="str">
            <v>～</v>
          </cell>
          <cell r="P42">
            <v>0.8333333333333334</v>
          </cell>
          <cell r="R42" t="str">
            <v/>
          </cell>
          <cell r="S42" t="str">
            <v>～</v>
          </cell>
          <cell r="T42" t="str">
            <v/>
          </cell>
          <cell r="U42" t="str">
            <v>（</v>
          </cell>
          <cell r="V42">
            <v>0</v>
          </cell>
          <cell r="W42" t="str">
            <v>）</v>
          </cell>
          <cell r="X42" t="str">
            <v/>
          </cell>
          <cell r="Z42" t="str">
            <v/>
          </cell>
        </row>
        <row r="43">
          <cell r="C43" t="str">
            <v>-</v>
          </cell>
          <cell r="E43" t="str">
            <v>：</v>
          </cell>
          <cell r="G43" t="str">
            <v>～</v>
          </cell>
          <cell r="I43" t="str">
            <v>（</v>
          </cell>
          <cell r="J43">
            <v>0</v>
          </cell>
          <cell r="K43" t="str">
            <v>）</v>
          </cell>
          <cell r="L43" t="str">
            <v/>
          </cell>
          <cell r="N43">
            <v>0.2916666666666667</v>
          </cell>
          <cell r="O43" t="str">
            <v>～</v>
          </cell>
          <cell r="P43">
            <v>0.8333333333333334</v>
          </cell>
          <cell r="R43" t="str">
            <v/>
          </cell>
          <cell r="S43" t="str">
            <v>～</v>
          </cell>
          <cell r="T43" t="str">
            <v/>
          </cell>
          <cell r="U43" t="str">
            <v>（</v>
          </cell>
          <cell r="V43">
            <v>0</v>
          </cell>
          <cell r="W43" t="str">
            <v>）</v>
          </cell>
          <cell r="X43" t="str">
            <v/>
          </cell>
          <cell r="Z43" t="str">
            <v/>
          </cell>
        </row>
        <row r="44">
          <cell r="C44" t="str">
            <v>-</v>
          </cell>
          <cell r="D44" t="str">
            <v>ah</v>
          </cell>
          <cell r="E44" t="str">
            <v>：</v>
          </cell>
          <cell r="F44" t="str">
            <v>-</v>
          </cell>
          <cell r="G44" t="str">
            <v>～</v>
          </cell>
          <cell r="H44" t="str">
            <v>-</v>
          </cell>
          <cell r="I44" t="str">
            <v>（</v>
          </cell>
          <cell r="J44" t="str">
            <v>-</v>
          </cell>
          <cell r="K44" t="str">
            <v>）</v>
          </cell>
          <cell r="L44" t="str">
            <v/>
          </cell>
          <cell r="N44" t="str">
            <v>-</v>
          </cell>
          <cell r="O44" t="str">
            <v>～</v>
          </cell>
          <cell r="P44" t="str">
            <v>-</v>
          </cell>
          <cell r="R44" t="str">
            <v/>
          </cell>
          <cell r="S44" t="str">
            <v>～</v>
          </cell>
          <cell r="T44" t="str">
            <v>-</v>
          </cell>
          <cell r="U44" t="str">
            <v>（</v>
          </cell>
          <cell r="V44" t="str">
            <v>-</v>
          </cell>
          <cell r="W44" t="str">
            <v>）</v>
          </cell>
          <cell r="X44" t="str">
            <v/>
          </cell>
          <cell r="Z44" t="str">
            <v/>
          </cell>
        </row>
        <row r="45">
          <cell r="C45" t="str">
            <v>ai</v>
          </cell>
          <cell r="E45" t="str">
            <v>：</v>
          </cell>
          <cell r="G45" t="str">
            <v>～</v>
          </cell>
          <cell r="I45" t="str">
            <v>（</v>
          </cell>
          <cell r="J45">
            <v>0</v>
          </cell>
          <cell r="K45" t="str">
            <v>）</v>
          </cell>
          <cell r="L45" t="str">
            <v/>
          </cell>
          <cell r="N45">
            <v>0.2916666666666667</v>
          </cell>
          <cell r="O45" t="str">
            <v>～</v>
          </cell>
          <cell r="P45">
            <v>0.8333333333333334</v>
          </cell>
          <cell r="R45" t="str">
            <v/>
          </cell>
          <cell r="S45" t="str">
            <v>～</v>
          </cell>
          <cell r="T45" t="str">
            <v/>
          </cell>
          <cell r="U45" t="str">
            <v>（</v>
          </cell>
          <cell r="V45">
            <v>0</v>
          </cell>
          <cell r="W45" t="str">
            <v>）</v>
          </cell>
          <cell r="X45" t="str">
            <v/>
          </cell>
          <cell r="Z45" t="str">
            <v/>
          </cell>
        </row>
        <row r="46">
          <cell r="C46" t="str">
            <v>-</v>
          </cell>
          <cell r="E46" t="str">
            <v>：</v>
          </cell>
          <cell r="G46" t="str">
            <v>～</v>
          </cell>
          <cell r="I46" t="str">
            <v>（</v>
          </cell>
          <cell r="J46">
            <v>0</v>
          </cell>
          <cell r="K46" t="str">
            <v>）</v>
          </cell>
          <cell r="L46" t="str">
            <v/>
          </cell>
          <cell r="N46">
            <v>0.2916666666666667</v>
          </cell>
          <cell r="O46" t="str">
            <v>～</v>
          </cell>
          <cell r="P46">
            <v>0.8333333333333334</v>
          </cell>
          <cell r="R46" t="str">
            <v/>
          </cell>
          <cell r="S46" t="str">
            <v>～</v>
          </cell>
          <cell r="T46" t="str">
            <v/>
          </cell>
          <cell r="U46" t="str">
            <v>（</v>
          </cell>
          <cell r="V46">
            <v>0</v>
          </cell>
          <cell r="W46" t="str">
            <v>）</v>
          </cell>
          <cell r="X46" t="str">
            <v/>
          </cell>
          <cell r="Z46" t="str">
            <v/>
          </cell>
        </row>
        <row r="47">
          <cell r="C47" t="str">
            <v>-</v>
          </cell>
          <cell r="D47" t="str">
            <v>ai</v>
          </cell>
          <cell r="E47" t="str">
            <v>：</v>
          </cell>
          <cell r="F47" t="str">
            <v>-</v>
          </cell>
          <cell r="G47" t="str">
            <v>～</v>
          </cell>
          <cell r="H47" t="str">
            <v>-</v>
          </cell>
          <cell r="I47" t="str">
            <v>（</v>
          </cell>
          <cell r="J47" t="str">
            <v>-</v>
          </cell>
          <cell r="K47" t="str">
            <v>）</v>
          </cell>
          <cell r="L47" t="str">
            <v/>
          </cell>
          <cell r="N47" t="str">
            <v>-</v>
          </cell>
          <cell r="O47" t="str">
            <v>～</v>
          </cell>
          <cell r="P47" t="str">
            <v>-</v>
          </cell>
          <cell r="R47" t="str">
            <v/>
          </cell>
          <cell r="S47" t="str">
            <v>～</v>
          </cell>
          <cell r="T47" t="str">
            <v>-</v>
          </cell>
          <cell r="U47" t="str">
            <v>（</v>
          </cell>
          <cell r="V47" t="str">
            <v>-</v>
          </cell>
          <cell r="W47" t="str">
            <v>）</v>
          </cell>
          <cell r="X47" t="str">
            <v/>
          </cell>
          <cell r="Z47" t="str">
            <v/>
          </cell>
        </row>
      </sheetData>
      <sheetData sheetId="6">
        <row r="14">
          <cell r="C14" t="str">
            <v>管理者</v>
          </cell>
          <cell r="D14" t="str">
            <v>介護従業者</v>
          </cell>
          <cell r="E14" t="str">
            <v>計画作成担当者</v>
          </cell>
          <cell r="F14" t="str">
            <v>ー</v>
          </cell>
          <cell r="G14" t="str">
            <v>ー</v>
          </cell>
          <cell r="H14" t="str">
            <v>ー</v>
          </cell>
          <cell r="I14" t="str">
            <v>ー</v>
          </cell>
          <cell r="J14" t="str">
            <v>ー</v>
          </cell>
          <cell r="K14" t="str">
            <v>ー</v>
          </cell>
          <cell r="L14" t="str">
            <v>ー</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oleObject" Target="../embeddings/oleObject_20_1.bin" /><Relationship Id="rId3" Type="http://schemas.openxmlformats.org/officeDocument/2006/relationships/oleObject" Target="../embeddings/oleObject_20_2.bin" /><Relationship Id="rId4" Type="http://schemas.openxmlformats.org/officeDocument/2006/relationships/vmlDrawing" Target="../drawings/vmlDrawing2.vml" /><Relationship Id="rId5"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4"/>
  <sheetViews>
    <sheetView zoomScalePageLayoutView="0" workbookViewId="0" topLeftCell="A4">
      <selection activeCell="B2" sqref="B2"/>
    </sheetView>
  </sheetViews>
  <sheetFormatPr defaultColWidth="9.00390625" defaultRowHeight="13.5"/>
  <cols>
    <col min="1" max="1" width="18.875" style="101" customWidth="1"/>
    <col min="2" max="2" width="11.125" style="101" customWidth="1"/>
    <col min="3" max="3" width="9.00390625" style="101" customWidth="1"/>
    <col min="4" max="4" width="10.00390625" style="101" customWidth="1"/>
    <col min="5" max="5" width="11.625" style="101" customWidth="1"/>
    <col min="6" max="6" width="10.00390625" style="101" customWidth="1"/>
    <col min="7" max="7" width="9.00390625" style="101" customWidth="1"/>
    <col min="8" max="8" width="10.75390625" style="101" customWidth="1"/>
    <col min="9" max="16384" width="9.00390625" style="101" customWidth="1"/>
  </cols>
  <sheetData>
    <row r="1" spans="1:6" ht="19.5" customHeight="1">
      <c r="A1" s="101" t="s">
        <v>9</v>
      </c>
      <c r="F1" s="101" t="s">
        <v>276</v>
      </c>
    </row>
    <row r="3" ht="19.5" customHeight="1">
      <c r="A3" s="101" t="s">
        <v>267</v>
      </c>
    </row>
    <row r="5" ht="19.5" customHeight="1">
      <c r="B5" s="101" t="s">
        <v>27</v>
      </c>
    </row>
    <row r="6" ht="19.5" customHeight="1">
      <c r="B6" s="101" t="s">
        <v>0</v>
      </c>
    </row>
    <row r="7" spans="2:8" ht="19.5" customHeight="1">
      <c r="B7" s="101" t="s">
        <v>28</v>
      </c>
      <c r="H7" s="195" t="s">
        <v>1</v>
      </c>
    </row>
    <row r="8" ht="24" customHeight="1"/>
    <row r="9" spans="1:9" ht="19.5" customHeight="1">
      <c r="A9" s="448" t="s">
        <v>375</v>
      </c>
      <c r="B9" s="443"/>
      <c r="C9" s="443"/>
      <c r="D9" s="443"/>
      <c r="E9" s="443"/>
      <c r="F9" s="443"/>
      <c r="G9" s="443"/>
      <c r="H9" s="443"/>
      <c r="I9" s="196"/>
    </row>
    <row r="10" ht="15.75" customHeight="1"/>
    <row r="11" ht="15.75" customHeight="1"/>
    <row r="12" spans="1:8" ht="19.5" customHeight="1">
      <c r="A12" s="443" t="s">
        <v>376</v>
      </c>
      <c r="B12" s="443"/>
      <c r="C12" s="443"/>
      <c r="D12" s="443"/>
      <c r="E12" s="443"/>
      <c r="F12" s="443"/>
      <c r="G12" s="443"/>
      <c r="H12" s="443"/>
    </row>
    <row r="13" ht="18.75" customHeight="1"/>
    <row r="14" spans="1:9" ht="20.25" customHeight="1">
      <c r="A14" s="443" t="s">
        <v>2</v>
      </c>
      <c r="B14" s="443"/>
      <c r="C14" s="443"/>
      <c r="D14" s="443"/>
      <c r="E14" s="443"/>
      <c r="F14" s="443"/>
      <c r="G14" s="443"/>
      <c r="H14" s="443"/>
      <c r="I14" s="443"/>
    </row>
    <row r="15" ht="18" customHeight="1"/>
    <row r="16" spans="1:9" s="72" customFormat="1" ht="27" customHeight="1">
      <c r="A16" s="70" t="s">
        <v>271</v>
      </c>
      <c r="B16" s="464"/>
      <c r="C16" s="464"/>
      <c r="D16" s="464"/>
      <c r="E16" s="464"/>
      <c r="F16" s="464"/>
      <c r="G16" s="464"/>
      <c r="H16" s="464"/>
      <c r="I16" s="71"/>
    </row>
    <row r="17" spans="1:9" s="72" customFormat="1" ht="27.75" customHeight="1">
      <c r="A17" s="73" t="s">
        <v>259</v>
      </c>
      <c r="B17" s="444" t="s">
        <v>29</v>
      </c>
      <c r="C17" s="444"/>
      <c r="D17" s="444"/>
      <c r="E17" s="444"/>
      <c r="F17" s="84" t="s">
        <v>30</v>
      </c>
      <c r="G17" s="444" t="s">
        <v>268</v>
      </c>
      <c r="H17" s="444"/>
      <c r="I17" s="71"/>
    </row>
    <row r="18" spans="1:10" s="72" customFormat="1" ht="17.25" customHeight="1">
      <c r="A18" s="451" t="s">
        <v>272</v>
      </c>
      <c r="B18" s="450" t="s">
        <v>258</v>
      </c>
      <c r="C18" s="450"/>
      <c r="D18" s="450"/>
      <c r="E18" s="450"/>
      <c r="F18" s="450"/>
      <c r="G18" s="452" t="s">
        <v>257</v>
      </c>
      <c r="H18" s="453"/>
      <c r="J18" s="77"/>
    </row>
    <row r="19" spans="1:9" s="72" customFormat="1" ht="17.25" customHeight="1">
      <c r="A19" s="441"/>
      <c r="B19" s="85" t="s">
        <v>239</v>
      </c>
      <c r="C19" s="463"/>
      <c r="D19" s="436"/>
      <c r="E19" s="436"/>
      <c r="F19" s="437"/>
      <c r="G19" s="449" t="s">
        <v>3</v>
      </c>
      <c r="H19" s="449"/>
      <c r="I19" s="74"/>
    </row>
    <row r="20" spans="1:9" s="72" customFormat="1" ht="17.25" customHeight="1">
      <c r="A20" s="441"/>
      <c r="B20" s="86" t="s">
        <v>260</v>
      </c>
      <c r="C20" s="447"/>
      <c r="D20" s="438"/>
      <c r="E20" s="438"/>
      <c r="F20" s="439"/>
      <c r="G20" s="445"/>
      <c r="H20" s="446"/>
      <c r="I20" s="74"/>
    </row>
    <row r="21" spans="1:9" s="72" customFormat="1" ht="17.25" customHeight="1">
      <c r="A21" s="441"/>
      <c r="B21" s="85"/>
      <c r="C21" s="436"/>
      <c r="D21" s="436"/>
      <c r="E21" s="436"/>
      <c r="F21" s="437"/>
      <c r="G21" s="449" t="s">
        <v>3</v>
      </c>
      <c r="H21" s="449"/>
      <c r="I21" s="74"/>
    </row>
    <row r="22" spans="1:9" s="72" customFormat="1" ht="17.25" customHeight="1">
      <c r="A22" s="441"/>
      <c r="B22" s="86"/>
      <c r="C22" s="438"/>
      <c r="D22" s="438"/>
      <c r="E22" s="438"/>
      <c r="F22" s="439"/>
      <c r="G22" s="445"/>
      <c r="H22" s="446"/>
      <c r="I22" s="74"/>
    </row>
    <row r="23" spans="1:9" s="72" customFormat="1" ht="17.25" customHeight="1">
      <c r="A23" s="441"/>
      <c r="B23" s="85"/>
      <c r="C23" s="436"/>
      <c r="D23" s="436"/>
      <c r="E23" s="436"/>
      <c r="F23" s="437"/>
      <c r="G23" s="449" t="s">
        <v>3</v>
      </c>
      <c r="H23" s="449"/>
      <c r="I23" s="74"/>
    </row>
    <row r="24" spans="1:9" s="72" customFormat="1" ht="17.25" customHeight="1">
      <c r="A24" s="441"/>
      <c r="B24" s="86"/>
      <c r="C24" s="438"/>
      <c r="D24" s="438"/>
      <c r="E24" s="438"/>
      <c r="F24" s="439"/>
      <c r="G24" s="445"/>
      <c r="H24" s="446"/>
      <c r="I24" s="74"/>
    </row>
    <row r="25" spans="1:9" s="72" customFormat="1" ht="17.25" customHeight="1">
      <c r="A25" s="441"/>
      <c r="B25" s="85"/>
      <c r="C25" s="436"/>
      <c r="D25" s="436"/>
      <c r="E25" s="436"/>
      <c r="F25" s="437"/>
      <c r="G25" s="449" t="s">
        <v>3</v>
      </c>
      <c r="H25" s="449"/>
      <c r="I25" s="74"/>
    </row>
    <row r="26" spans="1:9" s="72" customFormat="1" ht="17.25" customHeight="1">
      <c r="A26" s="442"/>
      <c r="B26" s="86"/>
      <c r="C26" s="438"/>
      <c r="D26" s="438"/>
      <c r="E26" s="438"/>
      <c r="F26" s="439"/>
      <c r="G26" s="445"/>
      <c r="H26" s="446"/>
      <c r="I26" s="74"/>
    </row>
    <row r="27" spans="1:9" s="72" customFormat="1" ht="19.5" customHeight="1">
      <c r="A27" s="440" t="s">
        <v>273</v>
      </c>
      <c r="B27" s="85"/>
      <c r="C27" s="436"/>
      <c r="D27" s="436"/>
      <c r="E27" s="436"/>
      <c r="F27" s="437"/>
      <c r="G27" s="455" t="s">
        <v>225</v>
      </c>
      <c r="H27" s="456"/>
      <c r="I27" s="74"/>
    </row>
    <row r="28" spans="1:9" s="72" customFormat="1" ht="17.25" customHeight="1">
      <c r="A28" s="441"/>
      <c r="B28" s="86"/>
      <c r="C28" s="438"/>
      <c r="D28" s="438"/>
      <c r="E28" s="438"/>
      <c r="F28" s="439"/>
      <c r="G28" s="457"/>
      <c r="H28" s="458"/>
      <c r="I28" s="74"/>
    </row>
    <row r="29" spans="1:9" s="72" customFormat="1" ht="19.5" customHeight="1">
      <c r="A29" s="441"/>
      <c r="B29" s="85"/>
      <c r="C29" s="436"/>
      <c r="D29" s="436"/>
      <c r="E29" s="436"/>
      <c r="F29" s="437"/>
      <c r="G29" s="459" t="s">
        <v>231</v>
      </c>
      <c r="H29" s="460"/>
      <c r="I29" s="74"/>
    </row>
    <row r="30" spans="1:9" s="72" customFormat="1" ht="17.25" customHeight="1">
      <c r="A30" s="442"/>
      <c r="B30" s="86"/>
      <c r="C30" s="438"/>
      <c r="D30" s="438"/>
      <c r="E30" s="438"/>
      <c r="F30" s="439"/>
      <c r="G30" s="461"/>
      <c r="H30" s="462"/>
      <c r="I30" s="74"/>
    </row>
    <row r="31" spans="1:9" s="72" customFormat="1" ht="76.5" customHeight="1">
      <c r="A31" s="78" t="s">
        <v>232</v>
      </c>
      <c r="B31" s="454" t="s">
        <v>394</v>
      </c>
      <c r="C31" s="454"/>
      <c r="D31" s="454"/>
      <c r="E31" s="454"/>
      <c r="F31" s="454"/>
      <c r="G31" s="454"/>
      <c r="H31" s="454"/>
      <c r="I31" s="71"/>
    </row>
    <row r="32" spans="1:9" s="72" customFormat="1" ht="72" customHeight="1">
      <c r="A32" s="70" t="s">
        <v>226</v>
      </c>
      <c r="B32" s="465" t="s">
        <v>266</v>
      </c>
      <c r="C32" s="465"/>
      <c r="D32" s="465"/>
      <c r="E32" s="465"/>
      <c r="F32" s="465"/>
      <c r="G32" s="465"/>
      <c r="H32" s="465"/>
      <c r="I32" s="75"/>
    </row>
    <row r="33" spans="1:9" s="72" customFormat="1" ht="47.25" customHeight="1">
      <c r="A33" s="70" t="s">
        <v>228</v>
      </c>
      <c r="B33" s="465" t="s">
        <v>230</v>
      </c>
      <c r="C33" s="465"/>
      <c r="D33" s="465"/>
      <c r="E33" s="465" t="s">
        <v>229</v>
      </c>
      <c r="F33" s="465"/>
      <c r="G33" s="465"/>
      <c r="H33" s="465"/>
      <c r="I33" s="75"/>
    </row>
    <row r="34" spans="1:9" s="72" customFormat="1" ht="63" customHeight="1">
      <c r="A34" s="73" t="s">
        <v>264</v>
      </c>
      <c r="B34" s="465" t="s">
        <v>223</v>
      </c>
      <c r="C34" s="465"/>
      <c r="D34" s="466" t="s">
        <v>7</v>
      </c>
      <c r="E34" s="444"/>
      <c r="F34" s="469"/>
      <c r="G34" s="469"/>
      <c r="H34" s="469"/>
      <c r="I34" s="76"/>
    </row>
    <row r="35" spans="1:9" s="72" customFormat="1" ht="33.75" customHeight="1">
      <c r="A35" s="73" t="s">
        <v>227</v>
      </c>
      <c r="B35" s="465"/>
      <c r="C35" s="465"/>
      <c r="D35" s="465"/>
      <c r="E35" s="465"/>
      <c r="F35" s="465"/>
      <c r="G35" s="465"/>
      <c r="H35" s="465"/>
      <c r="I35" s="76"/>
    </row>
    <row r="36" spans="1:9" s="72" customFormat="1" ht="71.25" customHeight="1">
      <c r="A36" s="70" t="s">
        <v>224</v>
      </c>
      <c r="B36" s="465" t="s">
        <v>241</v>
      </c>
      <c r="C36" s="465"/>
      <c r="D36" s="465"/>
      <c r="E36" s="465"/>
      <c r="F36" s="465"/>
      <c r="G36" s="465"/>
      <c r="H36" s="465"/>
      <c r="I36" s="75"/>
    </row>
    <row r="37" spans="1:9" s="72" customFormat="1" ht="45" customHeight="1">
      <c r="A37" s="70" t="s">
        <v>255</v>
      </c>
      <c r="B37" s="467" t="s">
        <v>256</v>
      </c>
      <c r="C37" s="468"/>
      <c r="D37" s="471"/>
      <c r="E37" s="472"/>
      <c r="F37" s="472"/>
      <c r="G37" s="472"/>
      <c r="H37" s="473"/>
      <c r="I37" s="75"/>
    </row>
    <row r="38" spans="1:9" s="72" customFormat="1" ht="42.75" customHeight="1">
      <c r="A38" s="73" t="s">
        <v>8</v>
      </c>
      <c r="B38" s="466" t="s">
        <v>233</v>
      </c>
      <c r="C38" s="444"/>
      <c r="D38" s="444"/>
      <c r="E38" s="444"/>
      <c r="F38" s="444"/>
      <c r="G38" s="444"/>
      <c r="H38" s="444"/>
      <c r="I38" s="76"/>
    </row>
    <row r="39" spans="1:9" s="72" customFormat="1" ht="32.25" customHeight="1">
      <c r="A39" s="73" t="s">
        <v>234</v>
      </c>
      <c r="B39" s="469" t="s">
        <v>235</v>
      </c>
      <c r="C39" s="469"/>
      <c r="D39" s="469"/>
      <c r="E39" s="469"/>
      <c r="F39" s="469"/>
      <c r="G39" s="469"/>
      <c r="H39" s="469"/>
      <c r="I39" s="76"/>
    </row>
    <row r="40" spans="1:9" s="72" customFormat="1" ht="55.5" customHeight="1">
      <c r="A40" s="73" t="s">
        <v>263</v>
      </c>
      <c r="B40" s="465" t="s">
        <v>223</v>
      </c>
      <c r="C40" s="465"/>
      <c r="D40" s="466" t="s">
        <v>7</v>
      </c>
      <c r="E40" s="444"/>
      <c r="F40" s="469"/>
      <c r="G40" s="469"/>
      <c r="H40" s="469"/>
      <c r="I40" s="76"/>
    </row>
    <row r="41" spans="1:8" s="72" customFormat="1" ht="33.75" customHeight="1">
      <c r="A41" s="70" t="s">
        <v>70</v>
      </c>
      <c r="B41" s="469" t="s">
        <v>277</v>
      </c>
      <c r="C41" s="469"/>
      <c r="D41" s="469"/>
      <c r="E41" s="469"/>
      <c r="F41" s="469"/>
      <c r="G41" s="469"/>
      <c r="H41" s="469"/>
    </row>
    <row r="43" spans="1:8" ht="25.5" customHeight="1">
      <c r="A43" s="465" t="s">
        <v>71</v>
      </c>
      <c r="B43" s="465" t="s">
        <v>253</v>
      </c>
      <c r="C43" s="465"/>
      <c r="D43" s="465"/>
      <c r="E43" s="465"/>
      <c r="F43" s="79"/>
      <c r="G43" s="79"/>
      <c r="H43" s="79"/>
    </row>
    <row r="44" spans="1:5" ht="18" customHeight="1">
      <c r="A44" s="465"/>
      <c r="B44" s="470" t="s">
        <v>254</v>
      </c>
      <c r="C44" s="470"/>
      <c r="D44" s="470"/>
      <c r="E44" s="470"/>
    </row>
    <row r="46" ht="30.75" customHeight="1"/>
    <row r="100" ht="24.75" customHeight="1"/>
  </sheetData>
  <sheetProtection/>
  <mergeCells count="52">
    <mergeCell ref="A43:A44"/>
    <mergeCell ref="B44:E44"/>
    <mergeCell ref="B43:E43"/>
    <mergeCell ref="B35:H35"/>
    <mergeCell ref="B41:H41"/>
    <mergeCell ref="B36:H36"/>
    <mergeCell ref="B39:H39"/>
    <mergeCell ref="B40:C40"/>
    <mergeCell ref="F40:H40"/>
    <mergeCell ref="D37:H37"/>
    <mergeCell ref="B32:H32"/>
    <mergeCell ref="D40:E40"/>
    <mergeCell ref="B38:H38"/>
    <mergeCell ref="B37:C37"/>
    <mergeCell ref="E33:H33"/>
    <mergeCell ref="B34:C34"/>
    <mergeCell ref="D34:E34"/>
    <mergeCell ref="B33:D33"/>
    <mergeCell ref="F34:H34"/>
    <mergeCell ref="B31:H31"/>
    <mergeCell ref="G27:H28"/>
    <mergeCell ref="G29:H30"/>
    <mergeCell ref="C19:F19"/>
    <mergeCell ref="G17:H17"/>
    <mergeCell ref="B16:H16"/>
    <mergeCell ref="G20:H20"/>
    <mergeCell ref="G25:H25"/>
    <mergeCell ref="C23:F23"/>
    <mergeCell ref="C24:F24"/>
    <mergeCell ref="A9:H9"/>
    <mergeCell ref="G19:H19"/>
    <mergeCell ref="G21:H21"/>
    <mergeCell ref="G23:H23"/>
    <mergeCell ref="B18:F18"/>
    <mergeCell ref="A12:H12"/>
    <mergeCell ref="A18:A26"/>
    <mergeCell ref="G18:H18"/>
    <mergeCell ref="G24:H24"/>
    <mergeCell ref="G26:H26"/>
    <mergeCell ref="A14:I14"/>
    <mergeCell ref="B17:E17"/>
    <mergeCell ref="C21:F21"/>
    <mergeCell ref="C22:F22"/>
    <mergeCell ref="C25:F25"/>
    <mergeCell ref="G22:H22"/>
    <mergeCell ref="C20:F20"/>
    <mergeCell ref="C27:F27"/>
    <mergeCell ref="C28:F28"/>
    <mergeCell ref="A27:A30"/>
    <mergeCell ref="C29:F29"/>
    <mergeCell ref="C30:F30"/>
    <mergeCell ref="C26:F26"/>
  </mergeCells>
  <printOptions/>
  <pageMargins left="0.7480314960629921" right="0.7480314960629921" top="0.984251968503937" bottom="0.984251968503937" header="0.5118110236220472" footer="0.5118110236220472"/>
  <pageSetup horizontalDpi="600" verticalDpi="600" orientation="portrait" paperSize="9" scale="96" r:id="rId1"/>
</worksheet>
</file>

<file path=xl/worksheets/sheet10.xml><?xml version="1.0" encoding="utf-8"?>
<worksheet xmlns="http://schemas.openxmlformats.org/spreadsheetml/2006/main" xmlns:r="http://schemas.openxmlformats.org/officeDocument/2006/relationships">
  <dimension ref="A1:J34"/>
  <sheetViews>
    <sheetView zoomScalePageLayoutView="0" workbookViewId="0" topLeftCell="A1">
      <selection activeCell="A1" sqref="A1:B1"/>
    </sheetView>
  </sheetViews>
  <sheetFormatPr defaultColWidth="9.00390625" defaultRowHeight="13.5"/>
  <cols>
    <col min="1" max="1" width="10.75390625" style="0" customWidth="1"/>
    <col min="2" max="2" width="18.75390625" style="0" customWidth="1"/>
    <col min="3" max="6" width="3.125" style="0" customWidth="1"/>
    <col min="7" max="9" width="5.625" style="0" customWidth="1"/>
    <col min="10" max="10" width="33.125" style="0" customWidth="1"/>
  </cols>
  <sheetData>
    <row r="1" spans="1:2" ht="12.75">
      <c r="A1" s="601" t="s">
        <v>285</v>
      </c>
      <c r="B1" s="601"/>
    </row>
    <row r="2" spans="1:10" ht="23.25" customHeight="1" thickBot="1">
      <c r="A2" s="587" t="s">
        <v>377</v>
      </c>
      <c r="B2" s="587"/>
      <c r="C2" s="587"/>
      <c r="D2" s="587"/>
      <c r="E2" s="587"/>
      <c r="F2" s="587"/>
      <c r="G2" s="587"/>
      <c r="H2" s="587"/>
      <c r="I2" s="587"/>
      <c r="J2" s="587"/>
    </row>
    <row r="3" spans="1:10" ht="27" customHeight="1">
      <c r="A3" s="589" t="s">
        <v>74</v>
      </c>
      <c r="B3" s="590"/>
      <c r="C3" s="590"/>
      <c r="D3" s="591"/>
      <c r="E3" s="591"/>
      <c r="F3" s="591"/>
      <c r="G3" s="591"/>
      <c r="H3" s="591"/>
      <c r="I3" s="591"/>
      <c r="J3" s="592"/>
    </row>
    <row r="4" spans="1:10" ht="15.75" customHeight="1">
      <c r="A4" s="80" t="s">
        <v>75</v>
      </c>
      <c r="B4" s="611"/>
      <c r="C4" s="611"/>
      <c r="D4" s="611"/>
      <c r="E4" s="611"/>
      <c r="F4" s="611"/>
      <c r="G4" s="593" t="s">
        <v>84</v>
      </c>
      <c r="H4" s="593"/>
      <c r="I4" s="593" t="s">
        <v>86</v>
      </c>
      <c r="J4" s="594"/>
    </row>
    <row r="5" spans="1:10" ht="12.75">
      <c r="A5" s="588" t="s">
        <v>88</v>
      </c>
      <c r="B5" s="611"/>
      <c r="C5" s="611"/>
      <c r="D5" s="611"/>
      <c r="E5" s="611"/>
      <c r="F5" s="611"/>
      <c r="G5" s="593"/>
      <c r="H5" s="593"/>
      <c r="I5" s="593"/>
      <c r="J5" s="594"/>
    </row>
    <row r="6" spans="1:10" ht="12.75">
      <c r="A6" s="588"/>
      <c r="B6" s="611"/>
      <c r="C6" s="611"/>
      <c r="D6" s="611"/>
      <c r="E6" s="611"/>
      <c r="F6" s="611"/>
      <c r="G6" s="593"/>
      <c r="H6" s="593"/>
      <c r="I6" s="593"/>
      <c r="J6" s="594"/>
    </row>
    <row r="7" spans="1:10" ht="13.5" customHeight="1">
      <c r="A7" s="588" t="s">
        <v>87</v>
      </c>
      <c r="B7" s="602" t="s">
        <v>91</v>
      </c>
      <c r="C7" s="603"/>
      <c r="D7" s="603"/>
      <c r="E7" s="603"/>
      <c r="F7" s="604"/>
      <c r="G7" s="593" t="s">
        <v>85</v>
      </c>
      <c r="H7" s="593"/>
      <c r="I7" s="582"/>
      <c r="J7" s="583"/>
    </row>
    <row r="8" spans="1:10" ht="12.75">
      <c r="A8" s="588"/>
      <c r="B8" s="605"/>
      <c r="C8" s="606"/>
      <c r="D8" s="606"/>
      <c r="E8" s="606"/>
      <c r="F8" s="607"/>
      <c r="G8" s="593"/>
      <c r="H8" s="593"/>
      <c r="I8" s="582"/>
      <c r="J8" s="583"/>
    </row>
    <row r="9" spans="1:10" ht="12.75">
      <c r="A9" s="588"/>
      <c r="B9" s="608"/>
      <c r="C9" s="609"/>
      <c r="D9" s="609"/>
      <c r="E9" s="609"/>
      <c r="F9" s="610"/>
      <c r="G9" s="593"/>
      <c r="H9" s="593"/>
      <c r="I9" s="582"/>
      <c r="J9" s="583"/>
    </row>
    <row r="10" spans="1:10" ht="27" customHeight="1">
      <c r="A10" s="588" t="s">
        <v>76</v>
      </c>
      <c r="B10" s="593"/>
      <c r="C10" s="593"/>
      <c r="D10" s="593"/>
      <c r="E10" s="593"/>
      <c r="F10" s="593"/>
      <c r="G10" s="593"/>
      <c r="H10" s="593"/>
      <c r="I10" s="593"/>
      <c r="J10" s="594"/>
    </row>
    <row r="11" spans="1:10" ht="27" customHeight="1">
      <c r="A11" s="588" t="s">
        <v>77</v>
      </c>
      <c r="B11" s="593"/>
      <c r="C11" s="593" t="s">
        <v>78</v>
      </c>
      <c r="D11" s="593"/>
      <c r="E11" s="593"/>
      <c r="F11" s="593"/>
      <c r="G11" s="593"/>
      <c r="H11" s="593"/>
      <c r="I11" s="593"/>
      <c r="J11" s="43" t="s">
        <v>79</v>
      </c>
    </row>
    <row r="12" spans="1:10" ht="18" customHeight="1">
      <c r="A12" s="599"/>
      <c r="B12" s="600"/>
      <c r="C12" s="600"/>
      <c r="D12" s="600"/>
      <c r="E12" s="600"/>
      <c r="F12" s="600"/>
      <c r="G12" s="600"/>
      <c r="H12" s="600"/>
      <c r="I12" s="600"/>
      <c r="J12" s="44"/>
    </row>
    <row r="13" spans="1:10" ht="18" customHeight="1">
      <c r="A13" s="597"/>
      <c r="B13" s="598"/>
      <c r="C13" s="598"/>
      <c r="D13" s="598"/>
      <c r="E13" s="598"/>
      <c r="F13" s="598"/>
      <c r="G13" s="598"/>
      <c r="H13" s="598"/>
      <c r="I13" s="598"/>
      <c r="J13" s="45"/>
    </row>
    <row r="14" spans="1:10" ht="18" customHeight="1">
      <c r="A14" s="597"/>
      <c r="B14" s="598"/>
      <c r="C14" s="598"/>
      <c r="D14" s="598"/>
      <c r="E14" s="598"/>
      <c r="F14" s="598"/>
      <c r="G14" s="598"/>
      <c r="H14" s="598"/>
      <c r="I14" s="598"/>
      <c r="J14" s="45"/>
    </row>
    <row r="15" spans="1:10" ht="18" customHeight="1">
      <c r="A15" s="597"/>
      <c r="B15" s="598"/>
      <c r="C15" s="598"/>
      <c r="D15" s="598"/>
      <c r="E15" s="598"/>
      <c r="F15" s="598"/>
      <c r="G15" s="598"/>
      <c r="H15" s="598"/>
      <c r="I15" s="598"/>
      <c r="J15" s="45"/>
    </row>
    <row r="16" spans="1:10" ht="18" customHeight="1">
      <c r="A16" s="597"/>
      <c r="B16" s="598"/>
      <c r="C16" s="598"/>
      <c r="D16" s="598"/>
      <c r="E16" s="598"/>
      <c r="F16" s="598"/>
      <c r="G16" s="598"/>
      <c r="H16" s="598"/>
      <c r="I16" s="598"/>
      <c r="J16" s="45"/>
    </row>
    <row r="17" spans="1:10" ht="18" customHeight="1">
      <c r="A17" s="597"/>
      <c r="B17" s="598"/>
      <c r="C17" s="598"/>
      <c r="D17" s="598"/>
      <c r="E17" s="598"/>
      <c r="F17" s="598"/>
      <c r="G17" s="598"/>
      <c r="H17" s="598"/>
      <c r="I17" s="598"/>
      <c r="J17" s="45"/>
    </row>
    <row r="18" spans="1:10" ht="18" customHeight="1">
      <c r="A18" s="597"/>
      <c r="B18" s="598"/>
      <c r="C18" s="598"/>
      <c r="D18" s="598"/>
      <c r="E18" s="598"/>
      <c r="F18" s="598"/>
      <c r="G18" s="598"/>
      <c r="H18" s="598"/>
      <c r="I18" s="598"/>
      <c r="J18" s="45"/>
    </row>
    <row r="19" spans="1:10" ht="18" customHeight="1">
      <c r="A19" s="597"/>
      <c r="B19" s="598"/>
      <c r="C19" s="598"/>
      <c r="D19" s="598"/>
      <c r="E19" s="598"/>
      <c r="F19" s="598"/>
      <c r="G19" s="598"/>
      <c r="H19" s="598"/>
      <c r="I19" s="598"/>
      <c r="J19" s="45"/>
    </row>
    <row r="20" spans="1:10" ht="18" customHeight="1">
      <c r="A20" s="597"/>
      <c r="B20" s="598"/>
      <c r="C20" s="598"/>
      <c r="D20" s="598"/>
      <c r="E20" s="598"/>
      <c r="F20" s="598"/>
      <c r="G20" s="598"/>
      <c r="H20" s="598"/>
      <c r="I20" s="598"/>
      <c r="J20" s="45"/>
    </row>
    <row r="21" spans="1:10" ht="18" customHeight="1">
      <c r="A21" s="597"/>
      <c r="B21" s="598"/>
      <c r="C21" s="598"/>
      <c r="D21" s="598"/>
      <c r="E21" s="598"/>
      <c r="F21" s="598"/>
      <c r="G21" s="598"/>
      <c r="H21" s="598"/>
      <c r="I21" s="598"/>
      <c r="J21" s="45"/>
    </row>
    <row r="22" spans="1:10" ht="18" customHeight="1">
      <c r="A22" s="595"/>
      <c r="B22" s="596"/>
      <c r="C22" s="596"/>
      <c r="D22" s="596"/>
      <c r="E22" s="596"/>
      <c r="F22" s="596"/>
      <c r="G22" s="596"/>
      <c r="H22" s="596"/>
      <c r="I22" s="596"/>
      <c r="J22" s="46"/>
    </row>
    <row r="23" spans="1:10" ht="26.25" customHeight="1">
      <c r="A23" s="588" t="s">
        <v>80</v>
      </c>
      <c r="B23" s="593"/>
      <c r="C23" s="593"/>
      <c r="D23" s="593"/>
      <c r="E23" s="593"/>
      <c r="F23" s="593"/>
      <c r="G23" s="593"/>
      <c r="H23" s="593"/>
      <c r="I23" s="593"/>
      <c r="J23" s="594"/>
    </row>
    <row r="24" spans="1:10" ht="26.25" customHeight="1">
      <c r="A24" s="588" t="s">
        <v>81</v>
      </c>
      <c r="B24" s="593"/>
      <c r="C24" s="593"/>
      <c r="D24" s="593"/>
      <c r="E24" s="593"/>
      <c r="F24" s="593" t="s">
        <v>82</v>
      </c>
      <c r="G24" s="593"/>
      <c r="H24" s="593"/>
      <c r="I24" s="593"/>
      <c r="J24" s="594"/>
    </row>
    <row r="25" spans="1:10" ht="85.5" customHeight="1">
      <c r="A25" s="581"/>
      <c r="B25" s="582"/>
      <c r="C25" s="582"/>
      <c r="D25" s="582"/>
      <c r="E25" s="582"/>
      <c r="F25" s="582"/>
      <c r="G25" s="582"/>
      <c r="H25" s="582"/>
      <c r="I25" s="582"/>
      <c r="J25" s="583"/>
    </row>
    <row r="26" spans="1:10" ht="64.5" customHeight="1" thickBot="1">
      <c r="A26" s="584" t="s">
        <v>83</v>
      </c>
      <c r="B26" s="585"/>
      <c r="C26" s="585"/>
      <c r="D26" s="585"/>
      <c r="E26" s="585"/>
      <c r="F26" s="585"/>
      <c r="G26" s="585"/>
      <c r="H26" s="585"/>
      <c r="I26" s="585"/>
      <c r="J26" s="586"/>
    </row>
    <row r="27" spans="1:10" ht="13.5">
      <c r="A27" s="42"/>
      <c r="B27" s="42"/>
      <c r="C27" s="42"/>
      <c r="D27" s="42"/>
      <c r="E27" s="42"/>
      <c r="F27" s="42"/>
      <c r="G27" s="42"/>
      <c r="H27" s="42"/>
      <c r="I27" s="42"/>
      <c r="J27" s="42"/>
    </row>
    <row r="28" spans="1:10" ht="12.75">
      <c r="A28" s="579" t="s">
        <v>90</v>
      </c>
      <c r="B28" s="579"/>
      <c r="C28" s="579"/>
      <c r="D28" s="579"/>
      <c r="E28" s="579"/>
      <c r="F28" s="579"/>
      <c r="G28" s="579"/>
      <c r="H28" s="579"/>
      <c r="I28" s="579"/>
      <c r="J28" s="579"/>
    </row>
    <row r="29" spans="1:10" ht="12.75">
      <c r="A29" s="579" t="s">
        <v>219</v>
      </c>
      <c r="B29" s="579"/>
      <c r="C29" s="579"/>
      <c r="D29" s="579"/>
      <c r="E29" s="579"/>
      <c r="F29" s="579"/>
      <c r="G29" s="579"/>
      <c r="H29" s="579"/>
      <c r="I29" s="579"/>
      <c r="J29" s="579"/>
    </row>
    <row r="30" spans="1:10" ht="12.75">
      <c r="A30" s="579" t="s">
        <v>220</v>
      </c>
      <c r="B30" s="579"/>
      <c r="C30" s="579"/>
      <c r="D30" s="579"/>
      <c r="E30" s="579"/>
      <c r="F30" s="579"/>
      <c r="G30" s="579"/>
      <c r="H30" s="579"/>
      <c r="I30" s="579"/>
      <c r="J30" s="579"/>
    </row>
    <row r="31" spans="1:10" ht="12.75">
      <c r="A31" s="579" t="s">
        <v>89</v>
      </c>
      <c r="B31" s="579"/>
      <c r="C31" s="579"/>
      <c r="D31" s="579"/>
      <c r="E31" s="579"/>
      <c r="F31" s="579"/>
      <c r="G31" s="579"/>
      <c r="H31" s="579"/>
      <c r="I31" s="579"/>
      <c r="J31" s="579"/>
    </row>
    <row r="32" spans="1:10" ht="12.75">
      <c r="A32" s="579" t="s">
        <v>221</v>
      </c>
      <c r="B32" s="579"/>
      <c r="C32" s="579"/>
      <c r="D32" s="579"/>
      <c r="E32" s="579"/>
      <c r="F32" s="579"/>
      <c r="G32" s="579"/>
      <c r="H32" s="579"/>
      <c r="I32" s="579"/>
      <c r="J32" s="579"/>
    </row>
    <row r="33" spans="1:10" ht="12.75">
      <c r="A33" s="579" t="s">
        <v>261</v>
      </c>
      <c r="B33" s="579"/>
      <c r="C33" s="579"/>
      <c r="D33" s="579"/>
      <c r="E33" s="579"/>
      <c r="F33" s="579"/>
      <c r="G33" s="579"/>
      <c r="H33" s="579"/>
      <c r="I33" s="579"/>
      <c r="J33" s="579"/>
    </row>
    <row r="34" spans="1:10" ht="12" customHeight="1">
      <c r="A34" s="578" t="s">
        <v>222</v>
      </c>
      <c r="B34" s="578"/>
      <c r="C34" s="578"/>
      <c r="D34" s="578"/>
      <c r="E34" s="578"/>
      <c r="F34" s="578"/>
      <c r="G34" s="578"/>
      <c r="H34" s="578"/>
      <c r="I34" s="578"/>
      <c r="J34" s="578"/>
    </row>
  </sheetData>
  <sheetProtection/>
  <mergeCells count="52">
    <mergeCell ref="A1:B1"/>
    <mergeCell ref="B7:F7"/>
    <mergeCell ref="B8:F9"/>
    <mergeCell ref="I4:J6"/>
    <mergeCell ref="G4:H6"/>
    <mergeCell ref="B4:F4"/>
    <mergeCell ref="B5:F6"/>
    <mergeCell ref="I7:J9"/>
    <mergeCell ref="A34:J34"/>
    <mergeCell ref="A33:J33"/>
    <mergeCell ref="A31:J31"/>
    <mergeCell ref="A28:J28"/>
    <mergeCell ref="A32:J32"/>
    <mergeCell ref="A29:J29"/>
    <mergeCell ref="A30:J30"/>
    <mergeCell ref="A26:J26"/>
    <mergeCell ref="A2:J2"/>
    <mergeCell ref="A5:A6"/>
    <mergeCell ref="A3:C3"/>
    <mergeCell ref="D3:J3"/>
    <mergeCell ref="A23:J23"/>
    <mergeCell ref="A24:E24"/>
    <mergeCell ref="F24:J24"/>
    <mergeCell ref="A20:B20"/>
    <mergeCell ref="C20:I20"/>
    <mergeCell ref="A21:B21"/>
    <mergeCell ref="C21:I21"/>
    <mergeCell ref="A25:E25"/>
    <mergeCell ref="F25:J25"/>
    <mergeCell ref="A16:B16"/>
    <mergeCell ref="C16:I16"/>
    <mergeCell ref="A17:B17"/>
    <mergeCell ref="C17:I17"/>
    <mergeCell ref="A22:B22"/>
    <mergeCell ref="C22:I22"/>
    <mergeCell ref="A18:B18"/>
    <mergeCell ref="C18:I18"/>
    <mergeCell ref="A19:B19"/>
    <mergeCell ref="C19:I19"/>
    <mergeCell ref="A13:B13"/>
    <mergeCell ref="C13:I13"/>
    <mergeCell ref="A14:B14"/>
    <mergeCell ref="C14:I14"/>
    <mergeCell ref="A15:B15"/>
    <mergeCell ref="C15:I15"/>
    <mergeCell ref="A10:J10"/>
    <mergeCell ref="A11:B11"/>
    <mergeCell ref="C11:I11"/>
    <mergeCell ref="A7:A9"/>
    <mergeCell ref="G7:H9"/>
    <mergeCell ref="A12:B12"/>
    <mergeCell ref="C12:I12"/>
  </mergeCells>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BM135"/>
  <sheetViews>
    <sheetView zoomScalePageLayoutView="0" workbookViewId="0" topLeftCell="A1">
      <selection activeCell="O13" sqref="O13"/>
    </sheetView>
  </sheetViews>
  <sheetFormatPr defaultColWidth="5.00390625" defaultRowHeight="13.5"/>
  <cols>
    <col min="1" max="1" width="1.00390625" style="261" customWidth="1"/>
    <col min="2" max="5" width="6.375" style="261" customWidth="1"/>
    <col min="6" max="7" width="6.375" style="261" hidden="1" customWidth="1"/>
    <col min="8" max="60" width="6.375" style="261" customWidth="1"/>
    <col min="61" max="61" width="1.25" style="261" customWidth="1"/>
    <col min="62" max="16384" width="5.00390625" style="261" customWidth="1"/>
  </cols>
  <sheetData>
    <row r="1" spans="3:60" s="227" customFormat="1" ht="20.25" customHeight="1">
      <c r="C1" s="228" t="s">
        <v>395</v>
      </c>
      <c r="D1" s="228"/>
      <c r="E1" s="228"/>
      <c r="F1" s="228"/>
      <c r="G1" s="228"/>
      <c r="H1" s="228"/>
      <c r="K1" s="229" t="s">
        <v>601</v>
      </c>
      <c r="N1" s="228"/>
      <c r="O1" s="228"/>
      <c r="P1" s="228"/>
      <c r="Q1" s="228"/>
      <c r="R1" s="228"/>
      <c r="S1" s="228"/>
      <c r="T1" s="228"/>
      <c r="U1" s="228"/>
      <c r="AQ1" s="230" t="s">
        <v>397</v>
      </c>
      <c r="AR1" s="652" t="s">
        <v>398</v>
      </c>
      <c r="AS1" s="653"/>
      <c r="AT1" s="653"/>
      <c r="AU1" s="653"/>
      <c r="AV1" s="653"/>
      <c r="AW1" s="653"/>
      <c r="AX1" s="653"/>
      <c r="AY1" s="653"/>
      <c r="AZ1" s="653"/>
      <c r="BA1" s="653"/>
      <c r="BB1" s="653"/>
      <c r="BC1" s="653"/>
      <c r="BD1" s="653"/>
      <c r="BE1" s="653"/>
      <c r="BF1" s="653"/>
      <c r="BG1" s="653"/>
      <c r="BH1" s="230" t="s">
        <v>399</v>
      </c>
    </row>
    <row r="2" spans="8:63" s="231" customFormat="1" ht="20.25" customHeight="1">
      <c r="H2" s="229"/>
      <c r="K2" s="229"/>
      <c r="L2" s="229"/>
      <c r="N2" s="230"/>
      <c r="O2" s="230"/>
      <c r="P2" s="230"/>
      <c r="Q2" s="230"/>
      <c r="R2" s="230"/>
      <c r="S2" s="230"/>
      <c r="T2" s="230"/>
      <c r="U2" s="230"/>
      <c r="Z2" s="232" t="s">
        <v>400</v>
      </c>
      <c r="AA2" s="654">
        <v>6</v>
      </c>
      <c r="AB2" s="654"/>
      <c r="AC2" s="232" t="s">
        <v>401</v>
      </c>
      <c r="AD2" s="655">
        <f>IF(AA2=0,"",YEAR(DATE(2018+AA2,1,1)))</f>
        <v>2024</v>
      </c>
      <c r="AE2" s="655"/>
      <c r="AF2" s="233" t="s">
        <v>402</v>
      </c>
      <c r="AG2" s="233" t="s">
        <v>403</v>
      </c>
      <c r="AH2" s="654">
        <v>4</v>
      </c>
      <c r="AI2" s="654"/>
      <c r="AJ2" s="233" t="s">
        <v>404</v>
      </c>
      <c r="AQ2" s="230" t="s">
        <v>405</v>
      </c>
      <c r="AR2" s="654" t="s">
        <v>406</v>
      </c>
      <c r="AS2" s="654"/>
      <c r="AT2" s="654"/>
      <c r="AU2" s="654"/>
      <c r="AV2" s="654"/>
      <c r="AW2" s="654"/>
      <c r="AX2" s="654"/>
      <c r="AY2" s="654"/>
      <c r="AZ2" s="654"/>
      <c r="BA2" s="654"/>
      <c r="BB2" s="654"/>
      <c r="BC2" s="654"/>
      <c r="BD2" s="654"/>
      <c r="BE2" s="654"/>
      <c r="BF2" s="654"/>
      <c r="BG2" s="654"/>
      <c r="BH2" s="230" t="s">
        <v>399</v>
      </c>
      <c r="BI2" s="230"/>
      <c r="BJ2" s="230"/>
      <c r="BK2" s="230"/>
    </row>
    <row r="3" spans="8:59" s="231" customFormat="1" ht="20.25" customHeight="1">
      <c r="H3" s="229"/>
      <c r="K3" s="229"/>
      <c r="M3" s="230"/>
      <c r="N3" s="230"/>
      <c r="O3" s="230"/>
      <c r="P3" s="230"/>
      <c r="Q3" s="230"/>
      <c r="R3" s="230"/>
      <c r="S3" s="230"/>
      <c r="AA3" s="234"/>
      <c r="AB3" s="234"/>
      <c r="AC3" s="234"/>
      <c r="AD3" s="235"/>
      <c r="AE3" s="234"/>
      <c r="BB3" s="236" t="s">
        <v>407</v>
      </c>
      <c r="BC3" s="656" t="s">
        <v>408</v>
      </c>
      <c r="BD3" s="657"/>
      <c r="BE3" s="657"/>
      <c r="BF3" s="658"/>
      <c r="BG3" s="230"/>
    </row>
    <row r="4" spans="8:59" s="231" customFormat="1" ht="20.25" customHeight="1">
      <c r="H4" s="229"/>
      <c r="K4" s="229"/>
      <c r="M4" s="230"/>
      <c r="N4" s="230"/>
      <c r="O4" s="230"/>
      <c r="P4" s="230"/>
      <c r="Q4" s="230"/>
      <c r="R4" s="230"/>
      <c r="S4" s="230"/>
      <c r="AA4" s="234"/>
      <c r="AB4" s="234"/>
      <c r="AC4" s="234"/>
      <c r="AD4" s="235"/>
      <c r="AE4" s="234"/>
      <c r="BB4" s="236" t="s">
        <v>409</v>
      </c>
      <c r="BC4" s="656" t="s">
        <v>410</v>
      </c>
      <c r="BD4" s="657"/>
      <c r="BE4" s="657"/>
      <c r="BF4" s="658"/>
      <c r="BG4" s="230"/>
    </row>
    <row r="5" spans="8:59" s="231" customFormat="1" ht="4.5" customHeight="1">
      <c r="H5" s="229"/>
      <c r="K5" s="229"/>
      <c r="M5" s="230"/>
      <c r="N5" s="230"/>
      <c r="O5" s="230"/>
      <c r="P5" s="230"/>
      <c r="Q5" s="230"/>
      <c r="R5" s="230"/>
      <c r="S5" s="230"/>
      <c r="AA5" s="237"/>
      <c r="AB5" s="237"/>
      <c r="AH5" s="227"/>
      <c r="AI5" s="227"/>
      <c r="AJ5" s="227"/>
      <c r="AK5" s="227"/>
      <c r="AL5" s="227"/>
      <c r="AM5" s="227"/>
      <c r="AN5" s="227"/>
      <c r="AO5" s="227"/>
      <c r="AP5" s="227"/>
      <c r="AQ5" s="227"/>
      <c r="AR5" s="227"/>
      <c r="AS5" s="227"/>
      <c r="AT5" s="227"/>
      <c r="AU5" s="227"/>
      <c r="AV5" s="227"/>
      <c r="AW5" s="227"/>
      <c r="AX5" s="227"/>
      <c r="AY5" s="227"/>
      <c r="AZ5" s="227"/>
      <c r="BA5" s="227"/>
      <c r="BB5" s="227"/>
      <c r="BC5" s="227"/>
      <c r="BD5" s="227"/>
      <c r="BE5" s="227"/>
      <c r="BF5" s="238"/>
      <c r="BG5" s="238"/>
    </row>
    <row r="6" spans="2:59" s="231" customFormat="1" ht="21" customHeight="1">
      <c r="B6" s="239"/>
      <c r="C6" s="240"/>
      <c r="D6" s="240"/>
      <c r="E6" s="240"/>
      <c r="F6" s="240"/>
      <c r="G6" s="240"/>
      <c r="H6" s="240"/>
      <c r="I6" s="241"/>
      <c r="J6" s="241"/>
      <c r="K6" s="241"/>
      <c r="L6" s="242"/>
      <c r="M6" s="241"/>
      <c r="N6" s="241"/>
      <c r="O6" s="241"/>
      <c r="P6" s="243"/>
      <c r="Q6" s="243"/>
      <c r="R6" s="243"/>
      <c r="S6" s="243"/>
      <c r="T6" s="243"/>
      <c r="U6" s="243"/>
      <c r="V6" s="243"/>
      <c r="W6" s="243"/>
      <c r="X6" s="243"/>
      <c r="Y6" s="243"/>
      <c r="Z6" s="243"/>
      <c r="AA6" s="243"/>
      <c r="AB6" s="243"/>
      <c r="AC6" s="243"/>
      <c r="AD6" s="243"/>
      <c r="AE6" s="243"/>
      <c r="AF6" s="243"/>
      <c r="AG6" s="243"/>
      <c r="AH6" s="244"/>
      <c r="AI6" s="244"/>
      <c r="AJ6" s="244"/>
      <c r="AK6" s="244"/>
      <c r="AL6" s="244"/>
      <c r="AM6" s="244" t="s">
        <v>411</v>
      </c>
      <c r="AN6" s="227"/>
      <c r="AO6" s="227"/>
      <c r="AP6" s="227"/>
      <c r="AQ6" s="227"/>
      <c r="AR6" s="227"/>
      <c r="AS6" s="227"/>
      <c r="AU6" s="245"/>
      <c r="AV6" s="245"/>
      <c r="AW6" s="246"/>
      <c r="AX6" s="227"/>
      <c r="AY6" s="659">
        <v>40</v>
      </c>
      <c r="AZ6" s="660"/>
      <c r="BA6" s="246" t="s">
        <v>412</v>
      </c>
      <c r="BB6" s="227"/>
      <c r="BC6" s="659">
        <v>160</v>
      </c>
      <c r="BD6" s="660"/>
      <c r="BE6" s="246" t="s">
        <v>413</v>
      </c>
      <c r="BF6" s="227"/>
      <c r="BG6" s="238"/>
    </row>
    <row r="7" spans="2:60" s="231" customFormat="1" ht="4.5" customHeight="1">
      <c r="B7" s="239"/>
      <c r="C7" s="247"/>
      <c r="D7" s="247"/>
      <c r="E7" s="247"/>
      <c r="F7" s="247"/>
      <c r="G7" s="247"/>
      <c r="H7" s="241"/>
      <c r="I7" s="241"/>
      <c r="J7" s="241"/>
      <c r="K7" s="241"/>
      <c r="L7" s="241"/>
      <c r="M7" s="241"/>
      <c r="N7" s="241"/>
      <c r="O7" s="241"/>
      <c r="P7" s="243"/>
      <c r="Q7" s="243"/>
      <c r="R7" s="243"/>
      <c r="S7" s="243"/>
      <c r="T7" s="243"/>
      <c r="U7" s="243"/>
      <c r="V7" s="243"/>
      <c r="W7" s="243"/>
      <c r="X7" s="243"/>
      <c r="Y7" s="243"/>
      <c r="Z7" s="243"/>
      <c r="AA7" s="243"/>
      <c r="AB7" s="243"/>
      <c r="AC7" s="243"/>
      <c r="AD7" s="243"/>
      <c r="AE7" s="243"/>
      <c r="AF7" s="243"/>
      <c r="AG7" s="243"/>
      <c r="AH7" s="244"/>
      <c r="AI7" s="244"/>
      <c r="AJ7" s="244"/>
      <c r="AK7" s="244"/>
      <c r="AL7" s="244"/>
      <c r="AM7" s="244"/>
      <c r="AN7" s="244"/>
      <c r="AO7" s="244"/>
      <c r="AP7" s="244"/>
      <c r="AQ7" s="244"/>
      <c r="AR7" s="244"/>
      <c r="AS7" s="244"/>
      <c r="AT7" s="244"/>
      <c r="AU7" s="244"/>
      <c r="AV7" s="244"/>
      <c r="AW7" s="244"/>
      <c r="AX7" s="244"/>
      <c r="AY7" s="244"/>
      <c r="AZ7" s="244"/>
      <c r="BA7" s="244"/>
      <c r="BB7" s="244"/>
      <c r="BC7" s="244"/>
      <c r="BD7" s="244"/>
      <c r="BE7" s="244"/>
      <c r="BF7" s="248"/>
      <c r="BG7" s="248"/>
      <c r="BH7" s="243"/>
    </row>
    <row r="8" spans="2:65" s="231" customFormat="1" ht="21" customHeight="1">
      <c r="B8" s="249"/>
      <c r="C8" s="242"/>
      <c r="D8" s="242"/>
      <c r="E8" s="242"/>
      <c r="F8" s="242"/>
      <c r="G8" s="242"/>
      <c r="H8" s="241"/>
      <c r="I8" s="241"/>
      <c r="J8" s="241"/>
      <c r="K8" s="241"/>
      <c r="L8" s="241"/>
      <c r="M8" s="241"/>
      <c r="N8" s="241"/>
      <c r="O8" s="241"/>
      <c r="P8" s="243"/>
      <c r="Q8" s="243"/>
      <c r="R8" s="243"/>
      <c r="S8" s="243"/>
      <c r="T8" s="243"/>
      <c r="U8" s="243"/>
      <c r="V8" s="243"/>
      <c r="W8" s="243"/>
      <c r="X8" s="243"/>
      <c r="Y8" s="243"/>
      <c r="Z8" s="243"/>
      <c r="AA8" s="243"/>
      <c r="AB8" s="243"/>
      <c r="AC8" s="243"/>
      <c r="AD8" s="243"/>
      <c r="AE8" s="243"/>
      <c r="AF8" s="243"/>
      <c r="AG8" s="243"/>
      <c r="AH8" s="250"/>
      <c r="AI8" s="250"/>
      <c r="AJ8" s="250"/>
      <c r="AK8" s="240"/>
      <c r="AL8" s="251"/>
      <c r="AM8" s="252"/>
      <c r="AN8" s="252"/>
      <c r="AO8" s="239"/>
      <c r="AP8" s="253"/>
      <c r="AQ8" s="253"/>
      <c r="AR8" s="253"/>
      <c r="AS8" s="254"/>
      <c r="AT8" s="254"/>
      <c r="AU8" s="244"/>
      <c r="AV8" s="253"/>
      <c r="AW8" s="253"/>
      <c r="AX8" s="242"/>
      <c r="AY8" s="244"/>
      <c r="AZ8" s="244" t="s">
        <v>414</v>
      </c>
      <c r="BA8" s="244"/>
      <c r="BB8" s="244"/>
      <c r="BC8" s="661">
        <f>DAY(EOMONTH(DATE(AD2,AH2,1),0))</f>
        <v>30</v>
      </c>
      <c r="BD8" s="662"/>
      <c r="BE8" s="244" t="s">
        <v>415</v>
      </c>
      <c r="BF8" s="244"/>
      <c r="BG8" s="244"/>
      <c r="BH8" s="243"/>
      <c r="BK8" s="230"/>
      <c r="BL8" s="230"/>
      <c r="BM8" s="230"/>
    </row>
    <row r="9" spans="2:65" s="231" customFormat="1" ht="4.5" customHeight="1">
      <c r="B9" s="249"/>
      <c r="C9" s="253"/>
      <c r="D9" s="253"/>
      <c r="E9" s="253"/>
      <c r="F9" s="253"/>
      <c r="G9" s="253"/>
      <c r="H9" s="253"/>
      <c r="I9" s="253"/>
      <c r="J9" s="253"/>
      <c r="K9" s="253"/>
      <c r="L9" s="253"/>
      <c r="M9" s="253"/>
      <c r="N9" s="253"/>
      <c r="O9" s="253"/>
      <c r="P9" s="243"/>
      <c r="Q9" s="243"/>
      <c r="R9" s="243"/>
      <c r="S9" s="243"/>
      <c r="T9" s="243"/>
      <c r="U9" s="243"/>
      <c r="V9" s="243"/>
      <c r="W9" s="243"/>
      <c r="X9" s="243"/>
      <c r="Y9" s="243"/>
      <c r="Z9" s="243"/>
      <c r="AA9" s="243"/>
      <c r="AB9" s="243"/>
      <c r="AC9" s="243"/>
      <c r="AD9" s="243"/>
      <c r="AE9" s="243"/>
      <c r="AF9" s="243"/>
      <c r="AG9" s="243"/>
      <c r="AH9" s="247"/>
      <c r="AI9" s="240"/>
      <c r="AJ9" s="240"/>
      <c r="AK9" s="250"/>
      <c r="AL9" s="240"/>
      <c r="AM9" s="240"/>
      <c r="AN9" s="240"/>
      <c r="AO9" s="240"/>
      <c r="AP9" s="240"/>
      <c r="AQ9" s="244"/>
      <c r="AR9" s="255"/>
      <c r="AS9" s="255"/>
      <c r="AT9" s="255"/>
      <c r="AU9" s="244"/>
      <c r="AV9" s="244"/>
      <c r="AW9" s="244"/>
      <c r="AX9" s="244"/>
      <c r="AY9" s="244"/>
      <c r="AZ9" s="244"/>
      <c r="BA9" s="244"/>
      <c r="BB9" s="244"/>
      <c r="BC9" s="244"/>
      <c r="BD9" s="244"/>
      <c r="BE9" s="244"/>
      <c r="BF9" s="244"/>
      <c r="BG9" s="244"/>
      <c r="BH9" s="243"/>
      <c r="BK9" s="230"/>
      <c r="BL9" s="230"/>
      <c r="BM9" s="230"/>
    </row>
    <row r="10" spans="2:65" s="231" customFormat="1" ht="21" customHeight="1">
      <c r="B10" s="249"/>
      <c r="C10" s="253"/>
      <c r="D10" s="253"/>
      <c r="E10" s="253"/>
      <c r="F10" s="253"/>
      <c r="G10" s="253"/>
      <c r="H10" s="253"/>
      <c r="I10" s="253"/>
      <c r="J10" s="253"/>
      <c r="K10" s="253"/>
      <c r="L10" s="253"/>
      <c r="M10" s="253"/>
      <c r="N10" s="253"/>
      <c r="O10" s="253"/>
      <c r="P10" s="243"/>
      <c r="Q10" s="243"/>
      <c r="R10" s="243"/>
      <c r="S10" s="243"/>
      <c r="T10" s="243"/>
      <c r="U10" s="243"/>
      <c r="V10" s="243"/>
      <c r="W10" s="243"/>
      <c r="X10" s="243"/>
      <c r="Y10" s="243"/>
      <c r="Z10" s="243"/>
      <c r="AA10" s="243"/>
      <c r="AB10" s="243"/>
      <c r="AC10" s="243"/>
      <c r="AD10" s="243"/>
      <c r="AE10" s="243"/>
      <c r="AF10" s="243"/>
      <c r="AG10" s="243"/>
      <c r="AH10" s="247"/>
      <c r="AI10" s="240"/>
      <c r="AJ10" s="240"/>
      <c r="AK10" s="250"/>
      <c r="AL10" s="240"/>
      <c r="AM10" s="240"/>
      <c r="AN10" s="240"/>
      <c r="AO10" s="240"/>
      <c r="AP10" s="240"/>
      <c r="AQ10" s="244" t="s">
        <v>416</v>
      </c>
      <c r="AR10" s="240"/>
      <c r="AS10" s="240"/>
      <c r="AT10" s="240"/>
      <c r="AU10" s="244"/>
      <c r="AV10" s="255"/>
      <c r="AW10" s="255"/>
      <c r="AX10" s="255"/>
      <c r="AY10" s="244"/>
      <c r="AZ10" s="244"/>
      <c r="BA10" s="248" t="s">
        <v>417</v>
      </c>
      <c r="BB10" s="244"/>
      <c r="BC10" s="659"/>
      <c r="BD10" s="660"/>
      <c r="BE10" s="246" t="s">
        <v>418</v>
      </c>
      <c r="BF10" s="244"/>
      <c r="BG10" s="244"/>
      <c r="BH10" s="243"/>
      <c r="BK10" s="230"/>
      <c r="BL10" s="230"/>
      <c r="BM10" s="230"/>
    </row>
    <row r="11" spans="2:65" s="231" customFormat="1" ht="4.5" customHeight="1">
      <c r="B11" s="249"/>
      <c r="C11" s="253"/>
      <c r="D11" s="253"/>
      <c r="E11" s="253"/>
      <c r="F11" s="253"/>
      <c r="G11" s="253"/>
      <c r="H11" s="253"/>
      <c r="I11" s="253"/>
      <c r="J11" s="253"/>
      <c r="K11" s="253"/>
      <c r="L11" s="253"/>
      <c r="M11" s="253"/>
      <c r="N11" s="253"/>
      <c r="O11" s="253"/>
      <c r="P11" s="243"/>
      <c r="Q11" s="243"/>
      <c r="R11" s="243"/>
      <c r="S11" s="243"/>
      <c r="T11" s="243"/>
      <c r="U11" s="243"/>
      <c r="V11" s="243"/>
      <c r="W11" s="243"/>
      <c r="X11" s="243"/>
      <c r="Y11" s="243"/>
      <c r="Z11" s="243"/>
      <c r="AA11" s="243"/>
      <c r="AB11" s="243"/>
      <c r="AC11" s="243"/>
      <c r="AD11" s="243"/>
      <c r="AE11" s="243"/>
      <c r="AF11" s="243"/>
      <c r="AG11" s="243"/>
      <c r="AH11" s="247"/>
      <c r="AI11" s="240"/>
      <c r="AJ11" s="240"/>
      <c r="AK11" s="250"/>
      <c r="AL11" s="240"/>
      <c r="AM11" s="240"/>
      <c r="AN11" s="240"/>
      <c r="AO11" s="240"/>
      <c r="AP11" s="240"/>
      <c r="AQ11" s="244"/>
      <c r="AR11" s="255"/>
      <c r="AS11" s="255"/>
      <c r="AT11" s="255"/>
      <c r="AU11" s="244"/>
      <c r="AV11" s="244"/>
      <c r="AW11" s="244"/>
      <c r="AX11" s="244"/>
      <c r="AY11" s="244"/>
      <c r="AZ11" s="244"/>
      <c r="BA11" s="244"/>
      <c r="BB11" s="244"/>
      <c r="BC11" s="244"/>
      <c r="BD11" s="244"/>
      <c r="BE11" s="244"/>
      <c r="BF11" s="244"/>
      <c r="BG11" s="244"/>
      <c r="BH11" s="243"/>
      <c r="BK11" s="230"/>
      <c r="BL11" s="230"/>
      <c r="BM11" s="230"/>
    </row>
    <row r="12" spans="18:65" s="231" customFormat="1" ht="21" customHeight="1">
      <c r="R12" s="241"/>
      <c r="S12" s="241"/>
      <c r="T12" s="251"/>
      <c r="U12" s="663"/>
      <c r="V12" s="663"/>
      <c r="W12" s="239"/>
      <c r="X12" s="256"/>
      <c r="Y12" s="243"/>
      <c r="Z12" s="243"/>
      <c r="AA12" s="247"/>
      <c r="AB12" s="252"/>
      <c r="AC12" s="239"/>
      <c r="AD12" s="247"/>
      <c r="AE12" s="247"/>
      <c r="AF12" s="247"/>
      <c r="AG12" s="256"/>
      <c r="AH12" s="250"/>
      <c r="AI12" s="240" t="s">
        <v>419</v>
      </c>
      <c r="AJ12" s="250"/>
      <c r="AK12" s="240"/>
      <c r="AL12" s="251"/>
      <c r="AM12" s="252"/>
      <c r="AN12" s="244"/>
      <c r="AO12" s="240"/>
      <c r="AP12" s="240"/>
      <c r="AQ12" s="240"/>
      <c r="AR12" s="240"/>
      <c r="AS12" s="239" t="s">
        <v>420</v>
      </c>
      <c r="AT12" s="240"/>
      <c r="AU12" s="240"/>
      <c r="AV12" s="240"/>
      <c r="AW12" s="240"/>
      <c r="AX12" s="240"/>
      <c r="AY12" s="240"/>
      <c r="AZ12" s="240"/>
      <c r="BA12" s="240"/>
      <c r="BB12" s="240"/>
      <c r="BC12" s="247"/>
      <c r="BD12" s="250"/>
      <c r="BE12" s="240"/>
      <c r="BF12" s="240"/>
      <c r="BG12" s="247"/>
      <c r="BH12" s="240"/>
      <c r="BK12" s="230"/>
      <c r="BL12" s="230"/>
      <c r="BM12" s="230"/>
    </row>
    <row r="13" spans="18:65" s="231" customFormat="1" ht="21" customHeight="1">
      <c r="R13" s="240"/>
      <c r="S13" s="240"/>
      <c r="T13" s="240"/>
      <c r="U13" s="240"/>
      <c r="V13" s="240"/>
      <c r="W13" s="243"/>
      <c r="X13" s="243"/>
      <c r="Y13" s="243"/>
      <c r="Z13" s="243"/>
      <c r="AA13" s="240"/>
      <c r="AB13" s="240"/>
      <c r="AC13" s="240"/>
      <c r="AD13" s="240"/>
      <c r="AE13" s="240"/>
      <c r="AF13" s="240"/>
      <c r="AG13" s="256"/>
      <c r="AH13" s="247"/>
      <c r="AI13" s="250"/>
      <c r="AJ13" s="240"/>
      <c r="AK13" s="250"/>
      <c r="AL13" s="240"/>
      <c r="AM13" s="612"/>
      <c r="AN13" s="612"/>
      <c r="AO13" s="244" t="s">
        <v>421</v>
      </c>
      <c r="AP13" s="239"/>
      <c r="AQ13" s="247"/>
      <c r="AR13" s="247"/>
      <c r="AS13" s="239" t="s">
        <v>422</v>
      </c>
      <c r="AT13" s="240"/>
      <c r="AU13" s="240"/>
      <c r="AV13" s="240"/>
      <c r="AW13" s="240"/>
      <c r="AX13" s="240"/>
      <c r="AY13" s="240"/>
      <c r="AZ13" s="240"/>
      <c r="BA13" s="240"/>
      <c r="BB13" s="664">
        <v>0.2916666666666667</v>
      </c>
      <c r="BC13" s="665"/>
      <c r="BD13" s="666"/>
      <c r="BE13" s="242" t="s">
        <v>423</v>
      </c>
      <c r="BF13" s="664">
        <v>0.8333333333333334</v>
      </c>
      <c r="BG13" s="665"/>
      <c r="BH13" s="666"/>
      <c r="BK13" s="230"/>
      <c r="BL13" s="230"/>
      <c r="BM13" s="230"/>
    </row>
    <row r="14" spans="18:65" s="231" customFormat="1" ht="21" customHeight="1">
      <c r="R14" s="257"/>
      <c r="S14" s="257"/>
      <c r="T14" s="257"/>
      <c r="U14" s="257"/>
      <c r="V14" s="257"/>
      <c r="W14" s="257"/>
      <c r="X14" s="243"/>
      <c r="Y14" s="243"/>
      <c r="Z14" s="243"/>
      <c r="AA14" s="242"/>
      <c r="AB14" s="257"/>
      <c r="AC14" s="257"/>
      <c r="AD14" s="242"/>
      <c r="AE14" s="247"/>
      <c r="AF14" s="247"/>
      <c r="AG14" s="258"/>
      <c r="AH14" s="239"/>
      <c r="AI14" s="250"/>
      <c r="AJ14" s="240"/>
      <c r="AK14" s="250"/>
      <c r="AL14" s="240"/>
      <c r="AM14" s="612"/>
      <c r="AN14" s="612"/>
      <c r="AO14" s="259" t="s">
        <v>424</v>
      </c>
      <c r="AP14" s="260"/>
      <c r="AQ14" s="260"/>
      <c r="AR14" s="241"/>
      <c r="AS14" s="239" t="s">
        <v>425</v>
      </c>
      <c r="AT14" s="240"/>
      <c r="AU14" s="240"/>
      <c r="AV14" s="240"/>
      <c r="AW14" s="240"/>
      <c r="AX14" s="240"/>
      <c r="AY14" s="240"/>
      <c r="AZ14" s="240"/>
      <c r="BA14" s="240"/>
      <c r="BB14" s="664">
        <v>0.8333333333333334</v>
      </c>
      <c r="BC14" s="665"/>
      <c r="BD14" s="666"/>
      <c r="BE14" s="242" t="s">
        <v>423</v>
      </c>
      <c r="BF14" s="664">
        <v>0.2916666666666667</v>
      </c>
      <c r="BG14" s="665"/>
      <c r="BH14" s="666"/>
      <c r="BK14" s="230"/>
      <c r="BL14" s="230"/>
      <c r="BM14" s="230"/>
    </row>
    <row r="15" spans="2:63" ht="12" customHeight="1" thickBot="1">
      <c r="B15" s="262"/>
      <c r="C15" s="263"/>
      <c r="D15" s="263"/>
      <c r="E15" s="263"/>
      <c r="F15" s="263"/>
      <c r="G15" s="263"/>
      <c r="H15" s="263"/>
      <c r="I15" s="262"/>
      <c r="J15" s="262"/>
      <c r="K15" s="262"/>
      <c r="L15" s="262"/>
      <c r="M15" s="262"/>
      <c r="N15" s="262"/>
      <c r="O15" s="262"/>
      <c r="P15" s="262"/>
      <c r="Q15" s="262"/>
      <c r="R15" s="262"/>
      <c r="S15" s="262"/>
      <c r="T15" s="262"/>
      <c r="U15" s="262"/>
      <c r="V15" s="262"/>
      <c r="W15" s="262"/>
      <c r="X15" s="262"/>
      <c r="Y15" s="262"/>
      <c r="Z15" s="262"/>
      <c r="AA15" s="263"/>
      <c r="AB15" s="262"/>
      <c r="AC15" s="262"/>
      <c r="AD15" s="262"/>
      <c r="AE15" s="262"/>
      <c r="AF15" s="262"/>
      <c r="AG15" s="262"/>
      <c r="AH15" s="262"/>
      <c r="AI15" s="262"/>
      <c r="AJ15" s="262"/>
      <c r="AK15" s="262"/>
      <c r="AL15" s="262"/>
      <c r="AM15" s="262"/>
      <c r="AR15" s="264"/>
      <c r="BI15" s="265"/>
      <c r="BJ15" s="265"/>
      <c r="BK15" s="265"/>
    </row>
    <row r="16" spans="2:60" ht="21" customHeight="1">
      <c r="B16" s="667" t="s">
        <v>426</v>
      </c>
      <c r="C16" s="670" t="s">
        <v>427</v>
      </c>
      <c r="D16" s="614"/>
      <c r="E16" s="671"/>
      <c r="F16" s="266"/>
      <c r="G16" s="267"/>
      <c r="H16" s="676" t="s">
        <v>428</v>
      </c>
      <c r="I16" s="613" t="s">
        <v>429</v>
      </c>
      <c r="J16" s="614"/>
      <c r="K16" s="614"/>
      <c r="L16" s="671"/>
      <c r="M16" s="613" t="s">
        <v>430</v>
      </c>
      <c r="N16" s="614"/>
      <c r="O16" s="671"/>
      <c r="P16" s="613" t="s">
        <v>431</v>
      </c>
      <c r="Q16" s="614"/>
      <c r="R16" s="614"/>
      <c r="S16" s="614"/>
      <c r="T16" s="615"/>
      <c r="U16" s="268"/>
      <c r="V16" s="269"/>
      <c r="W16" s="269"/>
      <c r="X16" s="269"/>
      <c r="Y16" s="269"/>
      <c r="Z16" s="269"/>
      <c r="AA16" s="269"/>
      <c r="AB16" s="269"/>
      <c r="AC16" s="269"/>
      <c r="AD16" s="269"/>
      <c r="AE16" s="269"/>
      <c r="AF16" s="269"/>
      <c r="AG16" s="269"/>
      <c r="AH16" s="269"/>
      <c r="AI16" s="270" t="s">
        <v>432</v>
      </c>
      <c r="AJ16" s="269"/>
      <c r="AK16" s="269"/>
      <c r="AL16" s="269"/>
      <c r="AM16" s="269"/>
      <c r="AN16" s="269" t="s">
        <v>433</v>
      </c>
      <c r="AO16" s="269"/>
      <c r="AP16" s="271"/>
      <c r="AQ16" s="272"/>
      <c r="AR16" s="269" t="s">
        <v>399</v>
      </c>
      <c r="AS16" s="269"/>
      <c r="AT16" s="269"/>
      <c r="AU16" s="269"/>
      <c r="AV16" s="269"/>
      <c r="AW16" s="269"/>
      <c r="AX16" s="269"/>
      <c r="AY16" s="273"/>
      <c r="AZ16" s="679" t="str">
        <f>IF(BC3="計画","(12)1～4週目の勤務時間数合計","(12)1か月の勤務時間数　合計")</f>
        <v>(12)1か月の勤務時間数　合計</v>
      </c>
      <c r="BA16" s="680"/>
      <c r="BB16" s="685" t="s">
        <v>434</v>
      </c>
      <c r="BC16" s="686"/>
      <c r="BD16" s="670" t="s">
        <v>435</v>
      </c>
      <c r="BE16" s="614"/>
      <c r="BF16" s="614"/>
      <c r="BG16" s="614"/>
      <c r="BH16" s="615"/>
    </row>
    <row r="17" spans="2:60" ht="20.25" customHeight="1">
      <c r="B17" s="668"/>
      <c r="C17" s="672"/>
      <c r="D17" s="617"/>
      <c r="E17" s="673"/>
      <c r="F17" s="274"/>
      <c r="G17" s="275"/>
      <c r="H17" s="677"/>
      <c r="I17" s="616"/>
      <c r="J17" s="617"/>
      <c r="K17" s="617"/>
      <c r="L17" s="673"/>
      <c r="M17" s="616"/>
      <c r="N17" s="617"/>
      <c r="O17" s="673"/>
      <c r="P17" s="616"/>
      <c r="Q17" s="617"/>
      <c r="R17" s="617"/>
      <c r="S17" s="617"/>
      <c r="T17" s="618"/>
      <c r="U17" s="691" t="s">
        <v>436</v>
      </c>
      <c r="V17" s="691"/>
      <c r="W17" s="691"/>
      <c r="X17" s="691"/>
      <c r="Y17" s="691"/>
      <c r="Z17" s="691"/>
      <c r="AA17" s="692"/>
      <c r="AB17" s="693" t="s">
        <v>437</v>
      </c>
      <c r="AC17" s="691"/>
      <c r="AD17" s="691"/>
      <c r="AE17" s="691"/>
      <c r="AF17" s="691"/>
      <c r="AG17" s="691"/>
      <c r="AH17" s="692"/>
      <c r="AI17" s="693" t="s">
        <v>438</v>
      </c>
      <c r="AJ17" s="691"/>
      <c r="AK17" s="691"/>
      <c r="AL17" s="691"/>
      <c r="AM17" s="691"/>
      <c r="AN17" s="691"/>
      <c r="AO17" s="692"/>
      <c r="AP17" s="693" t="s">
        <v>439</v>
      </c>
      <c r="AQ17" s="691"/>
      <c r="AR17" s="691"/>
      <c r="AS17" s="691"/>
      <c r="AT17" s="691"/>
      <c r="AU17" s="691"/>
      <c r="AV17" s="692"/>
      <c r="AW17" s="693" t="s">
        <v>440</v>
      </c>
      <c r="AX17" s="691"/>
      <c r="AY17" s="691"/>
      <c r="AZ17" s="681"/>
      <c r="BA17" s="682"/>
      <c r="BB17" s="687"/>
      <c r="BC17" s="688"/>
      <c r="BD17" s="672"/>
      <c r="BE17" s="617"/>
      <c r="BF17" s="617"/>
      <c r="BG17" s="617"/>
      <c r="BH17" s="618"/>
    </row>
    <row r="18" spans="2:60" ht="20.25" customHeight="1">
      <c r="B18" s="668"/>
      <c r="C18" s="672"/>
      <c r="D18" s="617"/>
      <c r="E18" s="673"/>
      <c r="F18" s="274"/>
      <c r="G18" s="275"/>
      <c r="H18" s="677"/>
      <c r="I18" s="616"/>
      <c r="J18" s="617"/>
      <c r="K18" s="617"/>
      <c r="L18" s="673"/>
      <c r="M18" s="616"/>
      <c r="N18" s="617"/>
      <c r="O18" s="673"/>
      <c r="P18" s="616"/>
      <c r="Q18" s="617"/>
      <c r="R18" s="617"/>
      <c r="S18" s="617"/>
      <c r="T18" s="618"/>
      <c r="U18" s="276">
        <v>1</v>
      </c>
      <c r="V18" s="277">
        <v>2</v>
      </c>
      <c r="W18" s="277">
        <v>3</v>
      </c>
      <c r="X18" s="277">
        <v>4</v>
      </c>
      <c r="Y18" s="277">
        <v>5</v>
      </c>
      <c r="Z18" s="277">
        <v>6</v>
      </c>
      <c r="AA18" s="278">
        <v>7</v>
      </c>
      <c r="AB18" s="279">
        <v>8</v>
      </c>
      <c r="AC18" s="277">
        <v>9</v>
      </c>
      <c r="AD18" s="277">
        <v>10</v>
      </c>
      <c r="AE18" s="277">
        <v>11</v>
      </c>
      <c r="AF18" s="277">
        <v>12</v>
      </c>
      <c r="AG18" s="277">
        <v>13</v>
      </c>
      <c r="AH18" s="278">
        <v>14</v>
      </c>
      <c r="AI18" s="276">
        <v>15</v>
      </c>
      <c r="AJ18" s="277">
        <v>16</v>
      </c>
      <c r="AK18" s="277">
        <v>17</v>
      </c>
      <c r="AL18" s="277">
        <v>18</v>
      </c>
      <c r="AM18" s="277">
        <v>19</v>
      </c>
      <c r="AN18" s="277">
        <v>20</v>
      </c>
      <c r="AO18" s="278">
        <v>21</v>
      </c>
      <c r="AP18" s="279">
        <v>22</v>
      </c>
      <c r="AQ18" s="277">
        <v>23</v>
      </c>
      <c r="AR18" s="277">
        <v>24</v>
      </c>
      <c r="AS18" s="277">
        <v>25</v>
      </c>
      <c r="AT18" s="277">
        <v>26</v>
      </c>
      <c r="AU18" s="277">
        <v>27</v>
      </c>
      <c r="AV18" s="278">
        <v>28</v>
      </c>
      <c r="AW18" s="280">
        <f>IF($BC$3="暦月",IF(DAY(DATE($AD$2,$AH$2,29))=29,29,""),"")</f>
      </c>
      <c r="AX18" s="281">
        <f>IF($BC$3="暦月",IF(DAY(DATE($AD$2,$AH$2,30))=30,30,""),"")</f>
      </c>
      <c r="AY18" s="282">
        <f>IF($BC$3="暦月",IF(DAY(DATE($AD$2,$AH$2,31))=31,31,""),"")</f>
      </c>
      <c r="AZ18" s="681"/>
      <c r="BA18" s="682"/>
      <c r="BB18" s="687"/>
      <c r="BC18" s="688"/>
      <c r="BD18" s="672"/>
      <c r="BE18" s="617"/>
      <c r="BF18" s="617"/>
      <c r="BG18" s="617"/>
      <c r="BH18" s="618"/>
    </row>
    <row r="19" spans="2:60" ht="20.25" customHeight="1" hidden="1" thickBot="1">
      <c r="B19" s="668"/>
      <c r="C19" s="672"/>
      <c r="D19" s="617"/>
      <c r="E19" s="673"/>
      <c r="F19" s="274"/>
      <c r="G19" s="275"/>
      <c r="H19" s="677"/>
      <c r="I19" s="616"/>
      <c r="J19" s="617"/>
      <c r="K19" s="617"/>
      <c r="L19" s="673"/>
      <c r="M19" s="616"/>
      <c r="N19" s="617"/>
      <c r="O19" s="673"/>
      <c r="P19" s="616"/>
      <c r="Q19" s="617"/>
      <c r="R19" s="617"/>
      <c r="S19" s="617"/>
      <c r="T19" s="618"/>
      <c r="U19" s="276">
        <f>WEEKDAY(DATE($AD$2,$AH$2,1))</f>
        <v>2</v>
      </c>
      <c r="V19" s="277">
        <f>WEEKDAY(DATE($AD$2,$AH$2,2))</f>
        <v>3</v>
      </c>
      <c r="W19" s="277">
        <f>WEEKDAY(DATE($AD$2,$AH$2,3))</f>
        <v>4</v>
      </c>
      <c r="X19" s="277">
        <f>WEEKDAY(DATE($AD$2,$AH$2,4))</f>
        <v>5</v>
      </c>
      <c r="Y19" s="277">
        <f>WEEKDAY(DATE($AD$2,$AH$2,5))</f>
        <v>6</v>
      </c>
      <c r="Z19" s="277">
        <f>WEEKDAY(DATE($AD$2,$AH$2,6))</f>
        <v>7</v>
      </c>
      <c r="AA19" s="278">
        <f>WEEKDAY(DATE($AD$2,$AH$2,7))</f>
        <v>1</v>
      </c>
      <c r="AB19" s="279">
        <f>WEEKDAY(DATE($AD$2,$AH$2,8))</f>
        <v>2</v>
      </c>
      <c r="AC19" s="277">
        <f>WEEKDAY(DATE($AD$2,$AH$2,9))</f>
        <v>3</v>
      </c>
      <c r="AD19" s="277">
        <f>WEEKDAY(DATE($AD$2,$AH$2,10))</f>
        <v>4</v>
      </c>
      <c r="AE19" s="277">
        <f>WEEKDAY(DATE($AD$2,$AH$2,11))</f>
        <v>5</v>
      </c>
      <c r="AF19" s="277">
        <f>WEEKDAY(DATE($AD$2,$AH$2,12))</f>
        <v>6</v>
      </c>
      <c r="AG19" s="277">
        <f>WEEKDAY(DATE($AD$2,$AH$2,13))</f>
        <v>7</v>
      </c>
      <c r="AH19" s="278">
        <f>WEEKDAY(DATE($AD$2,$AH$2,14))</f>
        <v>1</v>
      </c>
      <c r="AI19" s="279">
        <f>WEEKDAY(DATE($AD$2,$AH$2,15))</f>
        <v>2</v>
      </c>
      <c r="AJ19" s="277">
        <f>WEEKDAY(DATE($AD$2,$AH$2,16))</f>
        <v>3</v>
      </c>
      <c r="AK19" s="277">
        <f>WEEKDAY(DATE($AD$2,$AH$2,17))</f>
        <v>4</v>
      </c>
      <c r="AL19" s="277">
        <f>WEEKDAY(DATE($AD$2,$AH$2,18))</f>
        <v>5</v>
      </c>
      <c r="AM19" s="277">
        <f>WEEKDAY(DATE($AD$2,$AH$2,19))</f>
        <v>6</v>
      </c>
      <c r="AN19" s="277">
        <f>WEEKDAY(DATE($AD$2,$AH$2,20))</f>
        <v>7</v>
      </c>
      <c r="AO19" s="278">
        <f>WEEKDAY(DATE($AD$2,$AH$2,21))</f>
        <v>1</v>
      </c>
      <c r="AP19" s="279">
        <f>WEEKDAY(DATE($AD$2,$AH$2,22))</f>
        <v>2</v>
      </c>
      <c r="AQ19" s="277">
        <f>WEEKDAY(DATE($AD$2,$AH$2,23))</f>
        <v>3</v>
      </c>
      <c r="AR19" s="277">
        <f>WEEKDAY(DATE($AD$2,$AH$2,24))</f>
        <v>4</v>
      </c>
      <c r="AS19" s="277">
        <f>WEEKDAY(DATE($AD$2,$AH$2,25))</f>
        <v>5</v>
      </c>
      <c r="AT19" s="277">
        <f>WEEKDAY(DATE($AD$2,$AH$2,26))</f>
        <v>6</v>
      </c>
      <c r="AU19" s="277">
        <f>WEEKDAY(DATE($AD$2,$AH$2,27))</f>
        <v>7</v>
      </c>
      <c r="AV19" s="278">
        <f>WEEKDAY(DATE($AD$2,$AH$2,28))</f>
        <v>1</v>
      </c>
      <c r="AW19" s="279">
        <f>IF(AW18=29,WEEKDAY(DATE($AD$2,$AH$2,29)),0)</f>
        <v>0</v>
      </c>
      <c r="AX19" s="277">
        <f>IF(AX18=30,WEEKDAY(DATE($AD$2,$AH$2,30)),0)</f>
        <v>0</v>
      </c>
      <c r="AY19" s="278">
        <f>IF(AY18=31,WEEKDAY(DATE($AD$2,$AH$2,31)),0)</f>
        <v>0</v>
      </c>
      <c r="AZ19" s="681"/>
      <c r="BA19" s="682"/>
      <c r="BB19" s="687"/>
      <c r="BC19" s="688"/>
      <c r="BD19" s="672"/>
      <c r="BE19" s="617"/>
      <c r="BF19" s="617"/>
      <c r="BG19" s="617"/>
      <c r="BH19" s="618"/>
    </row>
    <row r="20" spans="2:60" ht="20.25" customHeight="1" thickBot="1">
      <c r="B20" s="669"/>
      <c r="C20" s="674"/>
      <c r="D20" s="620"/>
      <c r="E20" s="675"/>
      <c r="F20" s="283"/>
      <c r="G20" s="284"/>
      <c r="H20" s="678"/>
      <c r="I20" s="619"/>
      <c r="J20" s="620"/>
      <c r="K20" s="620"/>
      <c r="L20" s="675"/>
      <c r="M20" s="619"/>
      <c r="N20" s="620"/>
      <c r="O20" s="675"/>
      <c r="P20" s="619"/>
      <c r="Q20" s="620"/>
      <c r="R20" s="620"/>
      <c r="S20" s="620"/>
      <c r="T20" s="621"/>
      <c r="U20" s="285" t="str">
        <f>IF(U19=1,"日",IF(U19=2,"月",IF(U19=3,"火",IF(U19=4,"水",IF(U19=5,"木",IF(U19=6,"金","土"))))))</f>
        <v>月</v>
      </c>
      <c r="V20" s="286" t="str">
        <f aca="true" t="shared" si="0" ref="V20:AV20">IF(V19=1,"日",IF(V19=2,"月",IF(V19=3,"火",IF(V19=4,"水",IF(V19=5,"木",IF(V19=6,"金","土"))))))</f>
        <v>火</v>
      </c>
      <c r="W20" s="286" t="str">
        <f t="shared" si="0"/>
        <v>水</v>
      </c>
      <c r="X20" s="286" t="str">
        <f t="shared" si="0"/>
        <v>木</v>
      </c>
      <c r="Y20" s="286" t="str">
        <f t="shared" si="0"/>
        <v>金</v>
      </c>
      <c r="Z20" s="286" t="str">
        <f t="shared" si="0"/>
        <v>土</v>
      </c>
      <c r="AA20" s="287" t="str">
        <f t="shared" si="0"/>
        <v>日</v>
      </c>
      <c r="AB20" s="288" t="str">
        <f>IF(AB19=1,"日",IF(AB19=2,"月",IF(AB19=3,"火",IF(AB19=4,"水",IF(AB19=5,"木",IF(AB19=6,"金","土"))))))</f>
        <v>月</v>
      </c>
      <c r="AC20" s="286" t="str">
        <f t="shared" si="0"/>
        <v>火</v>
      </c>
      <c r="AD20" s="286" t="str">
        <f t="shared" si="0"/>
        <v>水</v>
      </c>
      <c r="AE20" s="286" t="str">
        <f t="shared" si="0"/>
        <v>木</v>
      </c>
      <c r="AF20" s="286" t="str">
        <f t="shared" si="0"/>
        <v>金</v>
      </c>
      <c r="AG20" s="286" t="str">
        <f t="shared" si="0"/>
        <v>土</v>
      </c>
      <c r="AH20" s="287" t="str">
        <f t="shared" si="0"/>
        <v>日</v>
      </c>
      <c r="AI20" s="288" t="str">
        <f>IF(AI19=1,"日",IF(AI19=2,"月",IF(AI19=3,"火",IF(AI19=4,"水",IF(AI19=5,"木",IF(AI19=6,"金","土"))))))</f>
        <v>月</v>
      </c>
      <c r="AJ20" s="286" t="str">
        <f t="shared" si="0"/>
        <v>火</v>
      </c>
      <c r="AK20" s="286" t="str">
        <f t="shared" si="0"/>
        <v>水</v>
      </c>
      <c r="AL20" s="286" t="str">
        <f t="shared" si="0"/>
        <v>木</v>
      </c>
      <c r="AM20" s="286" t="str">
        <f t="shared" si="0"/>
        <v>金</v>
      </c>
      <c r="AN20" s="286" t="str">
        <f t="shared" si="0"/>
        <v>土</v>
      </c>
      <c r="AO20" s="287" t="str">
        <f t="shared" si="0"/>
        <v>日</v>
      </c>
      <c r="AP20" s="288" t="str">
        <f>IF(AP19=1,"日",IF(AP19=2,"月",IF(AP19=3,"火",IF(AP19=4,"水",IF(AP19=5,"木",IF(AP19=6,"金","土"))))))</f>
        <v>月</v>
      </c>
      <c r="AQ20" s="286" t="str">
        <f t="shared" si="0"/>
        <v>火</v>
      </c>
      <c r="AR20" s="286" t="str">
        <f t="shared" si="0"/>
        <v>水</v>
      </c>
      <c r="AS20" s="286" t="str">
        <f t="shared" si="0"/>
        <v>木</v>
      </c>
      <c r="AT20" s="286" t="str">
        <f t="shared" si="0"/>
        <v>金</v>
      </c>
      <c r="AU20" s="286" t="str">
        <f t="shared" si="0"/>
        <v>土</v>
      </c>
      <c r="AV20" s="287" t="str">
        <f t="shared" si="0"/>
        <v>日</v>
      </c>
      <c r="AW20" s="286">
        <f>IF(AW19=1,"日",IF(AW19=2,"月",IF(AW19=3,"火",IF(AW19=4,"水",IF(AW19=5,"木",IF(AW19=6,"金",IF(AW19=0,"","土")))))))</f>
      </c>
      <c r="AX20" s="286">
        <f>IF(AX19=1,"日",IF(AX19=2,"月",IF(AX19=3,"火",IF(AX19=4,"水",IF(AX19=5,"木",IF(AX19=6,"金",IF(AX19=0,"","土")))))))</f>
      </c>
      <c r="AY20" s="286">
        <f>IF(AY19=1,"日",IF(AY19=2,"月",IF(AY19=3,"火",IF(AY19=4,"水",IF(AY19=5,"木",IF(AY19=6,"金",IF(AY19=0,"","土")))))))</f>
      </c>
      <c r="AZ20" s="683"/>
      <c r="BA20" s="684"/>
      <c r="BB20" s="689"/>
      <c r="BC20" s="690"/>
      <c r="BD20" s="674"/>
      <c r="BE20" s="620"/>
      <c r="BF20" s="620"/>
      <c r="BG20" s="620"/>
      <c r="BH20" s="621"/>
    </row>
    <row r="21" spans="2:60" ht="20.25" customHeight="1">
      <c r="B21" s="289"/>
      <c r="C21" s="622"/>
      <c r="D21" s="623"/>
      <c r="E21" s="624"/>
      <c r="F21" s="290"/>
      <c r="G21" s="291"/>
      <c r="H21" s="631"/>
      <c r="I21" s="634"/>
      <c r="J21" s="635"/>
      <c r="K21" s="635"/>
      <c r="L21" s="636"/>
      <c r="M21" s="643"/>
      <c r="N21" s="644"/>
      <c r="O21" s="645"/>
      <c r="P21" s="292" t="s">
        <v>441</v>
      </c>
      <c r="Q21" s="293"/>
      <c r="R21" s="293"/>
      <c r="S21" s="294"/>
      <c r="T21" s="295"/>
      <c r="U21" s="296"/>
      <c r="V21" s="296"/>
      <c r="W21" s="296"/>
      <c r="X21" s="296"/>
      <c r="Y21" s="296"/>
      <c r="Z21" s="296"/>
      <c r="AA21" s="297"/>
      <c r="AB21" s="298"/>
      <c r="AC21" s="296"/>
      <c r="AD21" s="296"/>
      <c r="AE21" s="296"/>
      <c r="AF21" s="296"/>
      <c r="AG21" s="296"/>
      <c r="AH21" s="297"/>
      <c r="AI21" s="298"/>
      <c r="AJ21" s="296"/>
      <c r="AK21" s="296"/>
      <c r="AL21" s="296"/>
      <c r="AM21" s="296"/>
      <c r="AN21" s="296"/>
      <c r="AO21" s="297"/>
      <c r="AP21" s="298"/>
      <c r="AQ21" s="296"/>
      <c r="AR21" s="296"/>
      <c r="AS21" s="296"/>
      <c r="AT21" s="296"/>
      <c r="AU21" s="296"/>
      <c r="AV21" s="297"/>
      <c r="AW21" s="298"/>
      <c r="AX21" s="296"/>
      <c r="AY21" s="296"/>
      <c r="AZ21" s="694"/>
      <c r="BA21" s="695"/>
      <c r="BB21" s="696"/>
      <c r="BC21" s="695"/>
      <c r="BD21" s="697"/>
      <c r="BE21" s="698"/>
      <c r="BF21" s="698"/>
      <c r="BG21" s="698"/>
      <c r="BH21" s="699"/>
    </row>
    <row r="22" spans="2:60" ht="20.25" customHeight="1">
      <c r="B22" s="299">
        <v>1</v>
      </c>
      <c r="C22" s="625"/>
      <c r="D22" s="626"/>
      <c r="E22" s="627"/>
      <c r="F22" s="300">
        <f>C21</f>
        <v>0</v>
      </c>
      <c r="G22" s="301"/>
      <c r="H22" s="632"/>
      <c r="I22" s="637"/>
      <c r="J22" s="638"/>
      <c r="K22" s="638"/>
      <c r="L22" s="639"/>
      <c r="M22" s="646"/>
      <c r="N22" s="647"/>
      <c r="O22" s="648"/>
      <c r="P22" s="302" t="s">
        <v>442</v>
      </c>
      <c r="Q22" s="303"/>
      <c r="R22" s="303"/>
      <c r="S22" s="304"/>
      <c r="T22" s="305"/>
      <c r="U22" s="306">
        <f>IF(U21="","",VLOOKUP(U21,'[1]シフト記号表（勤務時間帯）'!$D$6:$X$47,21,FALSE))</f>
      </c>
      <c r="V22" s="307">
        <f>IF(V21="","",VLOOKUP(V21,'[1]シフト記号表（勤務時間帯）'!$D$6:$X$47,21,FALSE))</f>
      </c>
      <c r="W22" s="307">
        <f>IF(W21="","",VLOOKUP(W21,'[1]シフト記号表（勤務時間帯）'!$D$6:$X$47,21,FALSE))</f>
      </c>
      <c r="X22" s="307">
        <f>IF(X21="","",VLOOKUP(X21,'[1]シフト記号表（勤務時間帯）'!$D$6:$X$47,21,FALSE))</f>
      </c>
      <c r="Y22" s="307">
        <f>IF(Y21="","",VLOOKUP(Y21,'[1]シフト記号表（勤務時間帯）'!$D$6:$X$47,21,FALSE))</f>
      </c>
      <c r="Z22" s="307">
        <f>IF(Z21="","",VLOOKUP(Z21,'[1]シフト記号表（勤務時間帯）'!$D$6:$X$47,21,FALSE))</f>
      </c>
      <c r="AA22" s="308">
        <f>IF(AA21="","",VLOOKUP(AA21,'[1]シフト記号表（勤務時間帯）'!$D$6:$X$47,21,FALSE))</f>
      </c>
      <c r="AB22" s="306">
        <f>IF(AB21="","",VLOOKUP(AB21,'[1]シフト記号表（勤務時間帯）'!$D$6:$X$47,21,FALSE))</f>
      </c>
      <c r="AC22" s="307">
        <f>IF(AC21="","",VLOOKUP(AC21,'[1]シフト記号表（勤務時間帯）'!$D$6:$X$47,21,FALSE))</f>
      </c>
      <c r="AD22" s="307">
        <f>IF(AD21="","",VLOOKUP(AD21,'[1]シフト記号表（勤務時間帯）'!$D$6:$X$47,21,FALSE))</f>
      </c>
      <c r="AE22" s="307">
        <f>IF(AE21="","",VLOOKUP(AE21,'[1]シフト記号表（勤務時間帯）'!$D$6:$X$47,21,FALSE))</f>
      </c>
      <c r="AF22" s="307">
        <f>IF(AF21="","",VLOOKUP(AF21,'[1]シフト記号表（勤務時間帯）'!$D$6:$X$47,21,FALSE))</f>
      </c>
      <c r="AG22" s="307">
        <f>IF(AG21="","",VLOOKUP(AG21,'[1]シフト記号表（勤務時間帯）'!$D$6:$X$47,21,FALSE))</f>
      </c>
      <c r="AH22" s="308">
        <f>IF(AH21="","",VLOOKUP(AH21,'[1]シフト記号表（勤務時間帯）'!$D$6:$X$47,21,FALSE))</f>
      </c>
      <c r="AI22" s="306">
        <f>IF(AI21="","",VLOOKUP(AI21,'[1]シフト記号表（勤務時間帯）'!$D$6:$X$47,21,FALSE))</f>
      </c>
      <c r="AJ22" s="307">
        <f>IF(AJ21="","",VLOOKUP(AJ21,'[1]シフト記号表（勤務時間帯）'!$D$6:$X$47,21,FALSE))</f>
      </c>
      <c r="AK22" s="307">
        <f>IF(AK21="","",VLOOKUP(AK21,'[1]シフト記号表（勤務時間帯）'!$D$6:$X$47,21,FALSE))</f>
      </c>
      <c r="AL22" s="307">
        <f>IF(AL21="","",VLOOKUP(AL21,'[1]シフト記号表（勤務時間帯）'!$D$6:$X$47,21,FALSE))</f>
      </c>
      <c r="AM22" s="307">
        <f>IF(AM21="","",VLOOKUP(AM21,'[1]シフト記号表（勤務時間帯）'!$D$6:$X$47,21,FALSE))</f>
      </c>
      <c r="AN22" s="307">
        <f>IF(AN21="","",VLOOKUP(AN21,'[1]シフト記号表（勤務時間帯）'!$D$6:$X$47,21,FALSE))</f>
      </c>
      <c r="AO22" s="308">
        <f>IF(AO21="","",VLOOKUP(AO21,'[1]シフト記号表（勤務時間帯）'!$D$6:$X$47,21,FALSE))</f>
      </c>
      <c r="AP22" s="306">
        <f>IF(AP21="","",VLOOKUP(AP21,'[1]シフト記号表（勤務時間帯）'!$D$6:$X$47,21,FALSE))</f>
      </c>
      <c r="AQ22" s="307">
        <f>IF(AQ21="","",VLOOKUP(AQ21,'[1]シフト記号表（勤務時間帯）'!$D$6:$X$47,21,FALSE))</f>
      </c>
      <c r="AR22" s="307">
        <f>IF(AR21="","",VLOOKUP(AR21,'[1]シフト記号表（勤務時間帯）'!$D$6:$X$47,21,FALSE))</f>
      </c>
      <c r="AS22" s="307">
        <f>IF(AS21="","",VLOOKUP(AS21,'[1]シフト記号表（勤務時間帯）'!$D$6:$X$47,21,FALSE))</f>
      </c>
      <c r="AT22" s="307">
        <f>IF(AT21="","",VLOOKUP(AT21,'[1]シフト記号表（勤務時間帯）'!$D$6:$X$47,21,FALSE))</f>
      </c>
      <c r="AU22" s="307">
        <f>IF(AU21="","",VLOOKUP(AU21,'[1]シフト記号表（勤務時間帯）'!$D$6:$X$47,21,FALSE))</f>
      </c>
      <c r="AV22" s="308">
        <f>IF(AV21="","",VLOOKUP(AV21,'[1]シフト記号表（勤務時間帯）'!$D$6:$X$47,21,FALSE))</f>
      </c>
      <c r="AW22" s="306">
        <f>IF(AW21="","",VLOOKUP(AW21,'[1]シフト記号表（勤務時間帯）'!$D$6:$X$47,21,FALSE))</f>
      </c>
      <c r="AX22" s="307">
        <f>IF(AX21="","",VLOOKUP(AX21,'[1]シフト記号表（勤務時間帯）'!$D$6:$X$47,21,FALSE))</f>
      </c>
      <c r="AY22" s="307">
        <f>IF(AY21="","",VLOOKUP(AY21,'[1]シフト記号表（勤務時間帯）'!$D$6:$X$47,21,FALSE))</f>
      </c>
      <c r="AZ22" s="706">
        <f>IF($BC$3="４週",SUM(U22:AV22),IF($BC$3="暦月",SUM(U22:AY22),""))</f>
        <v>0</v>
      </c>
      <c r="BA22" s="707"/>
      <c r="BB22" s="708">
        <f>IF($BC$3="４週",AZ22/4,IF($BC$3="暦月",(AZ22/($BC$8/7)),""))</f>
        <v>0</v>
      </c>
      <c r="BC22" s="707"/>
      <c r="BD22" s="700"/>
      <c r="BE22" s="701"/>
      <c r="BF22" s="701"/>
      <c r="BG22" s="701"/>
      <c r="BH22" s="702"/>
    </row>
    <row r="23" spans="2:60" ht="20.25" customHeight="1">
      <c r="B23" s="309"/>
      <c r="C23" s="628"/>
      <c r="D23" s="629"/>
      <c r="E23" s="630"/>
      <c r="F23" s="310"/>
      <c r="G23" s="311">
        <f>C21</f>
        <v>0</v>
      </c>
      <c r="H23" s="633"/>
      <c r="I23" s="640"/>
      <c r="J23" s="641"/>
      <c r="K23" s="641"/>
      <c r="L23" s="642"/>
      <c r="M23" s="649"/>
      <c r="N23" s="650"/>
      <c r="O23" s="651"/>
      <c r="P23" s="312" t="s">
        <v>443</v>
      </c>
      <c r="Q23" s="313"/>
      <c r="R23" s="313"/>
      <c r="S23" s="314"/>
      <c r="T23" s="315"/>
      <c r="U23" s="316">
        <f>IF(U21="","",VLOOKUP(U21,'[1]シフト記号表（勤務時間帯）'!$D$6:$Z$47,23,FALSE))</f>
      </c>
      <c r="V23" s="317">
        <f>IF(V21="","",VLOOKUP(V21,'[1]シフト記号表（勤務時間帯）'!$D$6:$Z$47,23,FALSE))</f>
      </c>
      <c r="W23" s="317">
        <f>IF(W21="","",VLOOKUP(W21,'[1]シフト記号表（勤務時間帯）'!$D$6:$Z$47,23,FALSE))</f>
      </c>
      <c r="X23" s="317">
        <f>IF(X21="","",VLOOKUP(X21,'[1]シフト記号表（勤務時間帯）'!$D$6:$Z$47,23,FALSE))</f>
      </c>
      <c r="Y23" s="317">
        <f>IF(Y21="","",VLOOKUP(Y21,'[1]シフト記号表（勤務時間帯）'!$D$6:$Z$47,23,FALSE))</f>
      </c>
      <c r="Z23" s="317">
        <f>IF(Z21="","",VLOOKUP(Z21,'[1]シフト記号表（勤務時間帯）'!$D$6:$Z$47,23,FALSE))</f>
      </c>
      <c r="AA23" s="318">
        <f>IF(AA21="","",VLOOKUP(AA21,'[1]シフト記号表（勤務時間帯）'!$D$6:$Z$47,23,FALSE))</f>
      </c>
      <c r="AB23" s="316">
        <f>IF(AB21="","",VLOOKUP(AB21,'[1]シフト記号表（勤務時間帯）'!$D$6:$Z$47,23,FALSE))</f>
      </c>
      <c r="AC23" s="317">
        <f>IF(AC21="","",VLOOKUP(AC21,'[1]シフト記号表（勤務時間帯）'!$D$6:$Z$47,23,FALSE))</f>
      </c>
      <c r="AD23" s="317">
        <f>IF(AD21="","",VLOOKUP(AD21,'[1]シフト記号表（勤務時間帯）'!$D$6:$Z$47,23,FALSE))</f>
      </c>
      <c r="AE23" s="317">
        <f>IF(AE21="","",VLOOKUP(AE21,'[1]シフト記号表（勤務時間帯）'!$D$6:$Z$47,23,FALSE))</f>
      </c>
      <c r="AF23" s="317">
        <f>IF(AF21="","",VLOOKUP(AF21,'[1]シフト記号表（勤務時間帯）'!$D$6:$Z$47,23,FALSE))</f>
      </c>
      <c r="AG23" s="317">
        <f>IF(AG21="","",VLOOKUP(AG21,'[1]シフト記号表（勤務時間帯）'!$D$6:$Z$47,23,FALSE))</f>
      </c>
      <c r="AH23" s="318">
        <f>IF(AH21="","",VLOOKUP(AH21,'[1]シフト記号表（勤務時間帯）'!$D$6:$Z$47,23,FALSE))</f>
      </c>
      <c r="AI23" s="316">
        <f>IF(AI21="","",VLOOKUP(AI21,'[1]シフト記号表（勤務時間帯）'!$D$6:$Z$47,23,FALSE))</f>
      </c>
      <c r="AJ23" s="317">
        <f>IF(AJ21="","",VLOOKUP(AJ21,'[1]シフト記号表（勤務時間帯）'!$D$6:$Z$47,23,FALSE))</f>
      </c>
      <c r="AK23" s="317">
        <f>IF(AK21="","",VLOOKUP(AK21,'[1]シフト記号表（勤務時間帯）'!$D$6:$Z$47,23,FALSE))</f>
      </c>
      <c r="AL23" s="317">
        <f>IF(AL21="","",VLOOKUP(AL21,'[1]シフト記号表（勤務時間帯）'!$D$6:$Z$47,23,FALSE))</f>
      </c>
      <c r="AM23" s="317">
        <f>IF(AM21="","",VLOOKUP(AM21,'[1]シフト記号表（勤務時間帯）'!$D$6:$Z$47,23,FALSE))</f>
      </c>
      <c r="AN23" s="317">
        <f>IF(AN21="","",VLOOKUP(AN21,'[1]シフト記号表（勤務時間帯）'!$D$6:$Z$47,23,FALSE))</f>
      </c>
      <c r="AO23" s="318">
        <f>IF(AO21="","",VLOOKUP(AO21,'[1]シフト記号表（勤務時間帯）'!$D$6:$Z$47,23,FALSE))</f>
      </c>
      <c r="AP23" s="316">
        <f>IF(AP21="","",VLOOKUP(AP21,'[1]シフト記号表（勤務時間帯）'!$D$6:$Z$47,23,FALSE))</f>
      </c>
      <c r="AQ23" s="317">
        <f>IF(AQ21="","",VLOOKUP(AQ21,'[1]シフト記号表（勤務時間帯）'!$D$6:$Z$47,23,FALSE))</f>
      </c>
      <c r="AR23" s="317">
        <f>IF(AR21="","",VLOOKUP(AR21,'[1]シフト記号表（勤務時間帯）'!$D$6:$Z$47,23,FALSE))</f>
      </c>
      <c r="AS23" s="317">
        <f>IF(AS21="","",VLOOKUP(AS21,'[1]シフト記号表（勤務時間帯）'!$D$6:$Z$47,23,FALSE))</f>
      </c>
      <c r="AT23" s="317">
        <f>IF(AT21="","",VLOOKUP(AT21,'[1]シフト記号表（勤務時間帯）'!$D$6:$Z$47,23,FALSE))</f>
      </c>
      <c r="AU23" s="317">
        <f>IF(AU21="","",VLOOKUP(AU21,'[1]シフト記号表（勤務時間帯）'!$D$6:$Z$47,23,FALSE))</f>
      </c>
      <c r="AV23" s="318">
        <f>IF(AV21="","",VLOOKUP(AV21,'[1]シフト記号表（勤務時間帯）'!$D$6:$Z$47,23,FALSE))</f>
      </c>
      <c r="AW23" s="316">
        <f>IF(AW21="","",VLOOKUP(AW21,'[1]シフト記号表（勤務時間帯）'!$D$6:$Z$47,23,FALSE))</f>
      </c>
      <c r="AX23" s="317">
        <f>IF(AX21="","",VLOOKUP(AX21,'[1]シフト記号表（勤務時間帯）'!$D$6:$Z$47,23,FALSE))</f>
      </c>
      <c r="AY23" s="317">
        <f>IF(AY21="","",VLOOKUP(AY21,'[1]シフト記号表（勤務時間帯）'!$D$6:$Z$47,23,FALSE))</f>
      </c>
      <c r="AZ23" s="709">
        <f>IF($BC$3="４週",SUM(U23:AV23),IF($BC$3="暦月",SUM(U23:AY23),""))</f>
        <v>0</v>
      </c>
      <c r="BA23" s="710"/>
      <c r="BB23" s="711">
        <f>IF($BC$3="４週",AZ23/4,IF($BC$3="暦月",(AZ23/($BC$8/7)),""))</f>
        <v>0</v>
      </c>
      <c r="BC23" s="710"/>
      <c r="BD23" s="703"/>
      <c r="BE23" s="704"/>
      <c r="BF23" s="704"/>
      <c r="BG23" s="704"/>
      <c r="BH23" s="705"/>
    </row>
    <row r="24" spans="2:60" ht="20.25" customHeight="1">
      <c r="B24" s="319"/>
      <c r="C24" s="712"/>
      <c r="D24" s="713"/>
      <c r="E24" s="714"/>
      <c r="F24" s="320"/>
      <c r="G24" s="321"/>
      <c r="H24" s="715"/>
      <c r="I24" s="716"/>
      <c r="J24" s="717"/>
      <c r="K24" s="717"/>
      <c r="L24" s="718"/>
      <c r="M24" s="719"/>
      <c r="N24" s="720"/>
      <c r="O24" s="721"/>
      <c r="P24" s="322" t="s">
        <v>441</v>
      </c>
      <c r="Q24" s="323"/>
      <c r="R24" s="323"/>
      <c r="S24" s="324"/>
      <c r="T24" s="325"/>
      <c r="U24" s="326"/>
      <c r="V24" s="327"/>
      <c r="W24" s="327"/>
      <c r="X24" s="327"/>
      <c r="Y24" s="327"/>
      <c r="Z24" s="327"/>
      <c r="AA24" s="328"/>
      <c r="AB24" s="326"/>
      <c r="AC24" s="327"/>
      <c r="AD24" s="327"/>
      <c r="AE24" s="327"/>
      <c r="AF24" s="327"/>
      <c r="AG24" s="327"/>
      <c r="AH24" s="328"/>
      <c r="AI24" s="326"/>
      <c r="AJ24" s="327"/>
      <c r="AK24" s="327"/>
      <c r="AL24" s="327"/>
      <c r="AM24" s="327"/>
      <c r="AN24" s="327"/>
      <c r="AO24" s="328"/>
      <c r="AP24" s="326"/>
      <c r="AQ24" s="327"/>
      <c r="AR24" s="327"/>
      <c r="AS24" s="327"/>
      <c r="AT24" s="327"/>
      <c r="AU24" s="327"/>
      <c r="AV24" s="328"/>
      <c r="AW24" s="326"/>
      <c r="AX24" s="327"/>
      <c r="AY24" s="327"/>
      <c r="AZ24" s="722"/>
      <c r="BA24" s="723"/>
      <c r="BB24" s="724"/>
      <c r="BC24" s="723"/>
      <c r="BD24" s="725"/>
      <c r="BE24" s="726"/>
      <c r="BF24" s="726"/>
      <c r="BG24" s="726"/>
      <c r="BH24" s="727"/>
    </row>
    <row r="25" spans="2:60" ht="20.25" customHeight="1">
      <c r="B25" s="299">
        <f>B22+1</f>
        <v>2</v>
      </c>
      <c r="C25" s="625"/>
      <c r="D25" s="626"/>
      <c r="E25" s="627"/>
      <c r="F25" s="300">
        <f>C24</f>
        <v>0</v>
      </c>
      <c r="G25" s="301"/>
      <c r="H25" s="632"/>
      <c r="I25" s="637"/>
      <c r="J25" s="638"/>
      <c r="K25" s="638"/>
      <c r="L25" s="639"/>
      <c r="M25" s="646"/>
      <c r="N25" s="647"/>
      <c r="O25" s="648"/>
      <c r="P25" s="302" t="s">
        <v>442</v>
      </c>
      <c r="Q25" s="303"/>
      <c r="R25" s="303"/>
      <c r="S25" s="304"/>
      <c r="T25" s="305"/>
      <c r="U25" s="306">
        <f>IF(U24="","",VLOOKUP(U24,'[1]シフト記号表（勤務時間帯）'!$D$6:$X$47,21,FALSE))</f>
      </c>
      <c r="V25" s="307">
        <f>IF(V24="","",VLOOKUP(V24,'[1]シフト記号表（勤務時間帯）'!$D$6:$X$47,21,FALSE))</f>
      </c>
      <c r="W25" s="307">
        <f>IF(W24="","",VLOOKUP(W24,'[1]シフト記号表（勤務時間帯）'!$D$6:$X$47,21,FALSE))</f>
      </c>
      <c r="X25" s="307">
        <f>IF(X24="","",VLOOKUP(X24,'[1]シフト記号表（勤務時間帯）'!$D$6:$X$47,21,FALSE))</f>
      </c>
      <c r="Y25" s="307">
        <f>IF(Y24="","",VLOOKUP(Y24,'[1]シフト記号表（勤務時間帯）'!$D$6:$X$47,21,FALSE))</f>
      </c>
      <c r="Z25" s="307">
        <f>IF(Z24="","",VLOOKUP(Z24,'[1]シフト記号表（勤務時間帯）'!$D$6:$X$47,21,FALSE))</f>
      </c>
      <c r="AA25" s="308">
        <f>IF(AA24="","",VLOOKUP(AA24,'[1]シフト記号表（勤務時間帯）'!$D$6:$X$47,21,FALSE))</f>
      </c>
      <c r="AB25" s="306">
        <f>IF(AB24="","",VLOOKUP(AB24,'[1]シフト記号表（勤務時間帯）'!$D$6:$X$47,21,FALSE))</f>
      </c>
      <c r="AC25" s="307">
        <f>IF(AC24="","",VLOOKUP(AC24,'[1]シフト記号表（勤務時間帯）'!$D$6:$X$47,21,FALSE))</f>
      </c>
      <c r="AD25" s="307">
        <f>IF(AD24="","",VLOOKUP(AD24,'[1]シフト記号表（勤務時間帯）'!$D$6:$X$47,21,FALSE))</f>
      </c>
      <c r="AE25" s="307">
        <f>IF(AE24="","",VLOOKUP(AE24,'[1]シフト記号表（勤務時間帯）'!$D$6:$X$47,21,FALSE))</f>
      </c>
      <c r="AF25" s="307">
        <f>IF(AF24="","",VLOOKUP(AF24,'[1]シフト記号表（勤務時間帯）'!$D$6:$X$47,21,FALSE))</f>
      </c>
      <c r="AG25" s="307">
        <f>IF(AG24="","",VLOOKUP(AG24,'[1]シフト記号表（勤務時間帯）'!$D$6:$X$47,21,FALSE))</f>
      </c>
      <c r="AH25" s="308">
        <f>IF(AH24="","",VLOOKUP(AH24,'[1]シフト記号表（勤務時間帯）'!$D$6:$X$47,21,FALSE))</f>
      </c>
      <c r="AI25" s="306">
        <f>IF(AI24="","",VLOOKUP(AI24,'[1]シフト記号表（勤務時間帯）'!$D$6:$X$47,21,FALSE))</f>
      </c>
      <c r="AJ25" s="307">
        <f>IF(AJ24="","",VLOOKUP(AJ24,'[1]シフト記号表（勤務時間帯）'!$D$6:$X$47,21,FALSE))</f>
      </c>
      <c r="AK25" s="307">
        <f>IF(AK24="","",VLOOKUP(AK24,'[1]シフト記号表（勤務時間帯）'!$D$6:$X$47,21,FALSE))</f>
      </c>
      <c r="AL25" s="307">
        <f>IF(AL24="","",VLOOKUP(AL24,'[1]シフト記号表（勤務時間帯）'!$D$6:$X$47,21,FALSE))</f>
      </c>
      <c r="AM25" s="307">
        <f>IF(AM24="","",VLOOKUP(AM24,'[1]シフト記号表（勤務時間帯）'!$D$6:$X$47,21,FALSE))</f>
      </c>
      <c r="AN25" s="307">
        <f>IF(AN24="","",VLOOKUP(AN24,'[1]シフト記号表（勤務時間帯）'!$D$6:$X$47,21,FALSE))</f>
      </c>
      <c r="AO25" s="308">
        <f>IF(AO24="","",VLOOKUP(AO24,'[1]シフト記号表（勤務時間帯）'!$D$6:$X$47,21,FALSE))</f>
      </c>
      <c r="AP25" s="306">
        <f>IF(AP24="","",VLOOKUP(AP24,'[1]シフト記号表（勤務時間帯）'!$D$6:$X$47,21,FALSE))</f>
      </c>
      <c r="AQ25" s="307">
        <f>IF(AQ24="","",VLOOKUP(AQ24,'[1]シフト記号表（勤務時間帯）'!$D$6:$X$47,21,FALSE))</f>
      </c>
      <c r="AR25" s="307">
        <f>IF(AR24="","",VLOOKUP(AR24,'[1]シフト記号表（勤務時間帯）'!$D$6:$X$47,21,FALSE))</f>
      </c>
      <c r="AS25" s="307">
        <f>IF(AS24="","",VLOOKUP(AS24,'[1]シフト記号表（勤務時間帯）'!$D$6:$X$47,21,FALSE))</f>
      </c>
      <c r="AT25" s="307">
        <f>IF(AT24="","",VLOOKUP(AT24,'[1]シフト記号表（勤務時間帯）'!$D$6:$X$47,21,FALSE))</f>
      </c>
      <c r="AU25" s="307">
        <f>IF(AU24="","",VLOOKUP(AU24,'[1]シフト記号表（勤務時間帯）'!$D$6:$X$47,21,FALSE))</f>
      </c>
      <c r="AV25" s="308">
        <f>IF(AV24="","",VLOOKUP(AV24,'[1]シフト記号表（勤務時間帯）'!$D$6:$X$47,21,FALSE))</f>
      </c>
      <c r="AW25" s="306">
        <f>IF(AW24="","",VLOOKUP(AW24,'[1]シフト記号表（勤務時間帯）'!$D$6:$X$47,21,FALSE))</f>
      </c>
      <c r="AX25" s="307">
        <f>IF(AX24="","",VLOOKUP(AX24,'[1]シフト記号表（勤務時間帯）'!$D$6:$X$47,21,FALSE))</f>
      </c>
      <c r="AY25" s="307">
        <f>IF(AY24="","",VLOOKUP(AY24,'[1]シフト記号表（勤務時間帯）'!$D$6:$X$47,21,FALSE))</f>
      </c>
      <c r="AZ25" s="706">
        <f>IF($BC$3="４週",SUM(U25:AV25),IF($BC$3="暦月",SUM(U25:AY25),""))</f>
        <v>0</v>
      </c>
      <c r="BA25" s="707"/>
      <c r="BB25" s="708">
        <f>IF($BC$3="４週",AZ25/4,IF($BC$3="暦月",(AZ25/($BC$8/7)),""))</f>
        <v>0</v>
      </c>
      <c r="BC25" s="707"/>
      <c r="BD25" s="700"/>
      <c r="BE25" s="701"/>
      <c r="BF25" s="701"/>
      <c r="BG25" s="701"/>
      <c r="BH25" s="702"/>
    </row>
    <row r="26" spans="2:60" ht="20.25" customHeight="1">
      <c r="B26" s="309"/>
      <c r="C26" s="628"/>
      <c r="D26" s="629"/>
      <c r="E26" s="630"/>
      <c r="F26" s="310"/>
      <c r="G26" s="311">
        <f>C24</f>
        <v>0</v>
      </c>
      <c r="H26" s="633"/>
      <c r="I26" s="640"/>
      <c r="J26" s="641"/>
      <c r="K26" s="641"/>
      <c r="L26" s="642"/>
      <c r="M26" s="649"/>
      <c r="N26" s="650"/>
      <c r="O26" s="651"/>
      <c r="P26" s="312" t="s">
        <v>443</v>
      </c>
      <c r="Q26" s="313"/>
      <c r="R26" s="313"/>
      <c r="S26" s="314"/>
      <c r="T26" s="315"/>
      <c r="U26" s="316">
        <f>IF(U24="","",VLOOKUP(U24,'[1]シフト記号表（勤務時間帯）'!$D$6:$Z$47,23,FALSE))</f>
      </c>
      <c r="V26" s="317">
        <f>IF(V24="","",VLOOKUP(V24,'[1]シフト記号表（勤務時間帯）'!$D$6:$Z$47,23,FALSE))</f>
      </c>
      <c r="W26" s="317">
        <f>IF(W24="","",VLOOKUP(W24,'[1]シフト記号表（勤務時間帯）'!$D$6:$Z$47,23,FALSE))</f>
      </c>
      <c r="X26" s="317">
        <f>IF(X24="","",VLOOKUP(X24,'[1]シフト記号表（勤務時間帯）'!$D$6:$Z$47,23,FALSE))</f>
      </c>
      <c r="Y26" s="317">
        <f>IF(Y24="","",VLOOKUP(Y24,'[1]シフト記号表（勤務時間帯）'!$D$6:$Z$47,23,FALSE))</f>
      </c>
      <c r="Z26" s="317">
        <f>IF(Z24="","",VLOOKUP(Z24,'[1]シフト記号表（勤務時間帯）'!$D$6:$Z$47,23,FALSE))</f>
      </c>
      <c r="AA26" s="318">
        <f>IF(AA24="","",VLOOKUP(AA24,'[1]シフト記号表（勤務時間帯）'!$D$6:$Z$47,23,FALSE))</f>
      </c>
      <c r="AB26" s="316">
        <f>IF(AB24="","",VLOOKUP(AB24,'[1]シフト記号表（勤務時間帯）'!$D$6:$Z$47,23,FALSE))</f>
      </c>
      <c r="AC26" s="317">
        <f>IF(AC24="","",VLOOKUP(AC24,'[1]シフト記号表（勤務時間帯）'!$D$6:$Z$47,23,FALSE))</f>
      </c>
      <c r="AD26" s="317">
        <f>IF(AD24="","",VLOOKUP(AD24,'[1]シフト記号表（勤務時間帯）'!$D$6:$Z$47,23,FALSE))</f>
      </c>
      <c r="AE26" s="317">
        <f>IF(AE24="","",VLOOKUP(AE24,'[1]シフト記号表（勤務時間帯）'!$D$6:$Z$47,23,FALSE))</f>
      </c>
      <c r="AF26" s="317">
        <f>IF(AF24="","",VLOOKUP(AF24,'[1]シフト記号表（勤務時間帯）'!$D$6:$Z$47,23,FALSE))</f>
      </c>
      <c r="AG26" s="317">
        <f>IF(AG24="","",VLOOKUP(AG24,'[1]シフト記号表（勤務時間帯）'!$D$6:$Z$47,23,FALSE))</f>
      </c>
      <c r="AH26" s="318">
        <f>IF(AH24="","",VLOOKUP(AH24,'[1]シフト記号表（勤務時間帯）'!$D$6:$Z$47,23,FALSE))</f>
      </c>
      <c r="AI26" s="316">
        <f>IF(AI24="","",VLOOKUP(AI24,'[1]シフト記号表（勤務時間帯）'!$D$6:$Z$47,23,FALSE))</f>
      </c>
      <c r="AJ26" s="317">
        <f>IF(AJ24="","",VLOOKUP(AJ24,'[1]シフト記号表（勤務時間帯）'!$D$6:$Z$47,23,FALSE))</f>
      </c>
      <c r="AK26" s="317">
        <f>IF(AK24="","",VLOOKUP(AK24,'[1]シフト記号表（勤務時間帯）'!$D$6:$Z$47,23,FALSE))</f>
      </c>
      <c r="AL26" s="317">
        <f>IF(AL24="","",VLOOKUP(AL24,'[1]シフト記号表（勤務時間帯）'!$D$6:$Z$47,23,FALSE))</f>
      </c>
      <c r="AM26" s="317">
        <f>IF(AM24="","",VLOOKUP(AM24,'[1]シフト記号表（勤務時間帯）'!$D$6:$Z$47,23,FALSE))</f>
      </c>
      <c r="AN26" s="317">
        <f>IF(AN24="","",VLOOKUP(AN24,'[1]シフト記号表（勤務時間帯）'!$D$6:$Z$47,23,FALSE))</f>
      </c>
      <c r="AO26" s="318">
        <f>IF(AO24="","",VLOOKUP(AO24,'[1]シフト記号表（勤務時間帯）'!$D$6:$Z$47,23,FALSE))</f>
      </c>
      <c r="AP26" s="316">
        <f>IF(AP24="","",VLOOKUP(AP24,'[1]シフト記号表（勤務時間帯）'!$D$6:$Z$47,23,FALSE))</f>
      </c>
      <c r="AQ26" s="317">
        <f>IF(AQ24="","",VLOOKUP(AQ24,'[1]シフト記号表（勤務時間帯）'!$D$6:$Z$47,23,FALSE))</f>
      </c>
      <c r="AR26" s="317">
        <f>IF(AR24="","",VLOOKUP(AR24,'[1]シフト記号表（勤務時間帯）'!$D$6:$Z$47,23,FALSE))</f>
      </c>
      <c r="AS26" s="317">
        <f>IF(AS24="","",VLOOKUP(AS24,'[1]シフト記号表（勤務時間帯）'!$D$6:$Z$47,23,FALSE))</f>
      </c>
      <c r="AT26" s="317">
        <f>IF(AT24="","",VLOOKUP(AT24,'[1]シフト記号表（勤務時間帯）'!$D$6:$Z$47,23,FALSE))</f>
      </c>
      <c r="AU26" s="317">
        <f>IF(AU24="","",VLOOKUP(AU24,'[1]シフト記号表（勤務時間帯）'!$D$6:$Z$47,23,FALSE))</f>
      </c>
      <c r="AV26" s="318">
        <f>IF(AV24="","",VLOOKUP(AV24,'[1]シフト記号表（勤務時間帯）'!$D$6:$Z$47,23,FALSE))</f>
      </c>
      <c r="AW26" s="316">
        <f>IF(AW24="","",VLOOKUP(AW24,'[1]シフト記号表（勤務時間帯）'!$D$6:$Z$47,23,FALSE))</f>
      </c>
      <c r="AX26" s="317">
        <f>IF(AX24="","",VLOOKUP(AX24,'[1]シフト記号表（勤務時間帯）'!$D$6:$Z$47,23,FALSE))</f>
      </c>
      <c r="AY26" s="317">
        <f>IF(AY24="","",VLOOKUP(AY24,'[1]シフト記号表（勤務時間帯）'!$D$6:$Z$47,23,FALSE))</f>
      </c>
      <c r="AZ26" s="709">
        <f>IF($BC$3="４週",SUM(U26:AV26),IF($BC$3="暦月",SUM(U26:AY26),""))</f>
        <v>0</v>
      </c>
      <c r="BA26" s="710"/>
      <c r="BB26" s="711">
        <f>IF($BC$3="４週",AZ26/4,IF($BC$3="暦月",(AZ26/($BC$8/7)),""))</f>
        <v>0</v>
      </c>
      <c r="BC26" s="710"/>
      <c r="BD26" s="703"/>
      <c r="BE26" s="704"/>
      <c r="BF26" s="704"/>
      <c r="BG26" s="704"/>
      <c r="BH26" s="705"/>
    </row>
    <row r="27" spans="2:60" ht="20.25" customHeight="1">
      <c r="B27" s="319"/>
      <c r="C27" s="712"/>
      <c r="D27" s="713"/>
      <c r="E27" s="714"/>
      <c r="F27" s="300"/>
      <c r="G27" s="301"/>
      <c r="H27" s="728"/>
      <c r="I27" s="716"/>
      <c r="J27" s="717"/>
      <c r="K27" s="717"/>
      <c r="L27" s="718"/>
      <c r="M27" s="719"/>
      <c r="N27" s="720"/>
      <c r="O27" s="721"/>
      <c r="P27" s="322" t="s">
        <v>441</v>
      </c>
      <c r="Q27" s="323"/>
      <c r="R27" s="323"/>
      <c r="S27" s="324"/>
      <c r="T27" s="325"/>
      <c r="U27" s="326"/>
      <c r="V27" s="327"/>
      <c r="W27" s="327"/>
      <c r="X27" s="327"/>
      <c r="Y27" s="327"/>
      <c r="Z27" s="327"/>
      <c r="AA27" s="328"/>
      <c r="AB27" s="326"/>
      <c r="AC27" s="327"/>
      <c r="AD27" s="327"/>
      <c r="AE27" s="327"/>
      <c r="AF27" s="327"/>
      <c r="AG27" s="327"/>
      <c r="AH27" s="328"/>
      <c r="AI27" s="326"/>
      <c r="AJ27" s="327"/>
      <c r="AK27" s="327"/>
      <c r="AL27" s="327"/>
      <c r="AM27" s="327"/>
      <c r="AN27" s="327"/>
      <c r="AO27" s="328"/>
      <c r="AP27" s="326"/>
      <c r="AQ27" s="327"/>
      <c r="AR27" s="327"/>
      <c r="AS27" s="327"/>
      <c r="AT27" s="327"/>
      <c r="AU27" s="327"/>
      <c r="AV27" s="328"/>
      <c r="AW27" s="326"/>
      <c r="AX27" s="327"/>
      <c r="AY27" s="327"/>
      <c r="AZ27" s="722"/>
      <c r="BA27" s="723"/>
      <c r="BB27" s="724"/>
      <c r="BC27" s="723"/>
      <c r="BD27" s="725"/>
      <c r="BE27" s="726"/>
      <c r="BF27" s="726"/>
      <c r="BG27" s="726"/>
      <c r="BH27" s="727"/>
    </row>
    <row r="28" spans="2:60" ht="20.25" customHeight="1">
      <c r="B28" s="299">
        <f>B25+1</f>
        <v>3</v>
      </c>
      <c r="C28" s="625"/>
      <c r="D28" s="626"/>
      <c r="E28" s="627"/>
      <c r="F28" s="300">
        <f>C27</f>
        <v>0</v>
      </c>
      <c r="G28" s="301"/>
      <c r="H28" s="632"/>
      <c r="I28" s="637"/>
      <c r="J28" s="638"/>
      <c r="K28" s="638"/>
      <c r="L28" s="639"/>
      <c r="M28" s="646"/>
      <c r="N28" s="647"/>
      <c r="O28" s="648"/>
      <c r="P28" s="302" t="s">
        <v>442</v>
      </c>
      <c r="Q28" s="303"/>
      <c r="R28" s="303"/>
      <c r="S28" s="304"/>
      <c r="T28" s="305"/>
      <c r="U28" s="306">
        <f>IF(U27="","",VLOOKUP(U27,'[1]シフト記号表（勤務時間帯）'!$D$6:$X$47,21,FALSE))</f>
      </c>
      <c r="V28" s="307">
        <f>IF(V27="","",VLOOKUP(V27,'[1]シフト記号表（勤務時間帯）'!$D$6:$X$47,21,FALSE))</f>
      </c>
      <c r="W28" s="307">
        <f>IF(W27="","",VLOOKUP(W27,'[1]シフト記号表（勤務時間帯）'!$D$6:$X$47,21,FALSE))</f>
      </c>
      <c r="X28" s="307">
        <f>IF(X27="","",VLOOKUP(X27,'[1]シフト記号表（勤務時間帯）'!$D$6:$X$47,21,FALSE))</f>
      </c>
      <c r="Y28" s="307">
        <f>IF(Y27="","",VLOOKUP(Y27,'[1]シフト記号表（勤務時間帯）'!$D$6:$X$47,21,FALSE))</f>
      </c>
      <c r="Z28" s="307">
        <f>IF(Z27="","",VLOOKUP(Z27,'[1]シフト記号表（勤務時間帯）'!$D$6:$X$47,21,FALSE))</f>
      </c>
      <c r="AA28" s="308">
        <f>IF(AA27="","",VLOOKUP(AA27,'[1]シフト記号表（勤務時間帯）'!$D$6:$X$47,21,FALSE))</f>
      </c>
      <c r="AB28" s="306">
        <f>IF(AB27="","",VLOOKUP(AB27,'[1]シフト記号表（勤務時間帯）'!$D$6:$X$47,21,FALSE))</f>
      </c>
      <c r="AC28" s="307">
        <f>IF(AC27="","",VLOOKUP(AC27,'[1]シフト記号表（勤務時間帯）'!$D$6:$X$47,21,FALSE))</f>
      </c>
      <c r="AD28" s="307">
        <f>IF(AD27="","",VLOOKUP(AD27,'[1]シフト記号表（勤務時間帯）'!$D$6:$X$47,21,FALSE))</f>
      </c>
      <c r="AE28" s="307">
        <f>IF(AE27="","",VLOOKUP(AE27,'[1]シフト記号表（勤務時間帯）'!$D$6:$X$47,21,FALSE))</f>
      </c>
      <c r="AF28" s="307">
        <f>IF(AF27="","",VLOOKUP(AF27,'[1]シフト記号表（勤務時間帯）'!$D$6:$X$47,21,FALSE))</f>
      </c>
      <c r="AG28" s="307">
        <f>IF(AG27="","",VLOOKUP(AG27,'[1]シフト記号表（勤務時間帯）'!$D$6:$X$47,21,FALSE))</f>
      </c>
      <c r="AH28" s="308">
        <f>IF(AH27="","",VLOOKUP(AH27,'[1]シフト記号表（勤務時間帯）'!$D$6:$X$47,21,FALSE))</f>
      </c>
      <c r="AI28" s="306">
        <f>IF(AI27="","",VLOOKUP(AI27,'[1]シフト記号表（勤務時間帯）'!$D$6:$X$47,21,FALSE))</f>
      </c>
      <c r="AJ28" s="307">
        <f>IF(AJ27="","",VLOOKUP(AJ27,'[1]シフト記号表（勤務時間帯）'!$D$6:$X$47,21,FALSE))</f>
      </c>
      <c r="AK28" s="307">
        <f>IF(AK27="","",VLOOKUP(AK27,'[1]シフト記号表（勤務時間帯）'!$D$6:$X$47,21,FALSE))</f>
      </c>
      <c r="AL28" s="307">
        <f>IF(AL27="","",VLOOKUP(AL27,'[1]シフト記号表（勤務時間帯）'!$D$6:$X$47,21,FALSE))</f>
      </c>
      <c r="AM28" s="307">
        <f>IF(AM27="","",VLOOKUP(AM27,'[1]シフト記号表（勤務時間帯）'!$D$6:$X$47,21,FALSE))</f>
      </c>
      <c r="AN28" s="307">
        <f>IF(AN27="","",VLOOKUP(AN27,'[1]シフト記号表（勤務時間帯）'!$D$6:$X$47,21,FALSE))</f>
      </c>
      <c r="AO28" s="308">
        <f>IF(AO27="","",VLOOKUP(AO27,'[1]シフト記号表（勤務時間帯）'!$D$6:$X$47,21,FALSE))</f>
      </c>
      <c r="AP28" s="306">
        <f>IF(AP27="","",VLOOKUP(AP27,'[1]シフト記号表（勤務時間帯）'!$D$6:$X$47,21,FALSE))</f>
      </c>
      <c r="AQ28" s="307">
        <f>IF(AQ27="","",VLOOKUP(AQ27,'[1]シフト記号表（勤務時間帯）'!$D$6:$X$47,21,FALSE))</f>
      </c>
      <c r="AR28" s="307">
        <f>IF(AR27="","",VLOOKUP(AR27,'[1]シフト記号表（勤務時間帯）'!$D$6:$X$47,21,FALSE))</f>
      </c>
      <c r="AS28" s="307">
        <f>IF(AS27="","",VLOOKUP(AS27,'[1]シフト記号表（勤務時間帯）'!$D$6:$X$47,21,FALSE))</f>
      </c>
      <c r="AT28" s="307">
        <f>IF(AT27="","",VLOOKUP(AT27,'[1]シフト記号表（勤務時間帯）'!$D$6:$X$47,21,FALSE))</f>
      </c>
      <c r="AU28" s="307">
        <f>IF(AU27="","",VLOOKUP(AU27,'[1]シフト記号表（勤務時間帯）'!$D$6:$X$47,21,FALSE))</f>
      </c>
      <c r="AV28" s="308">
        <f>IF(AV27="","",VLOOKUP(AV27,'[1]シフト記号表（勤務時間帯）'!$D$6:$X$47,21,FALSE))</f>
      </c>
      <c r="AW28" s="306">
        <f>IF(AW27="","",VLOOKUP(AW27,'[1]シフト記号表（勤務時間帯）'!$D$6:$X$47,21,FALSE))</f>
      </c>
      <c r="AX28" s="307">
        <f>IF(AX27="","",VLOOKUP(AX27,'[1]シフト記号表（勤務時間帯）'!$D$6:$X$47,21,FALSE))</f>
      </c>
      <c r="AY28" s="307">
        <f>IF(AY27="","",VLOOKUP(AY27,'[1]シフト記号表（勤務時間帯）'!$D$6:$X$47,21,FALSE))</f>
      </c>
      <c r="AZ28" s="706">
        <f>IF($BC$3="４週",SUM(U28:AV28),IF($BC$3="暦月",SUM(U28:AY28),""))</f>
        <v>0</v>
      </c>
      <c r="BA28" s="707"/>
      <c r="BB28" s="708">
        <f>IF($BC$3="４週",AZ28/4,IF($BC$3="暦月",(AZ28/($BC$8/7)),""))</f>
        <v>0</v>
      </c>
      <c r="BC28" s="707"/>
      <c r="BD28" s="700"/>
      <c r="BE28" s="701"/>
      <c r="BF28" s="701"/>
      <c r="BG28" s="701"/>
      <c r="BH28" s="702"/>
    </row>
    <row r="29" spans="2:60" ht="20.25" customHeight="1">
      <c r="B29" s="309"/>
      <c r="C29" s="628"/>
      <c r="D29" s="629"/>
      <c r="E29" s="630"/>
      <c r="F29" s="310"/>
      <c r="G29" s="311">
        <f>C27</f>
        <v>0</v>
      </c>
      <c r="H29" s="633"/>
      <c r="I29" s="640"/>
      <c r="J29" s="641"/>
      <c r="K29" s="641"/>
      <c r="L29" s="642"/>
      <c r="M29" s="649"/>
      <c r="N29" s="650"/>
      <c r="O29" s="651"/>
      <c r="P29" s="312" t="s">
        <v>443</v>
      </c>
      <c r="Q29" s="329"/>
      <c r="R29" s="329"/>
      <c r="S29" s="330"/>
      <c r="T29" s="331"/>
      <c r="U29" s="316">
        <f>IF(U27="","",VLOOKUP(U27,'[1]シフト記号表（勤務時間帯）'!$D$6:$Z$47,23,FALSE))</f>
      </c>
      <c r="V29" s="317">
        <f>IF(V27="","",VLOOKUP(V27,'[1]シフト記号表（勤務時間帯）'!$D$6:$Z$47,23,FALSE))</f>
      </c>
      <c r="W29" s="317">
        <f>IF(W27="","",VLOOKUP(W27,'[1]シフト記号表（勤務時間帯）'!$D$6:$Z$47,23,FALSE))</f>
      </c>
      <c r="X29" s="317">
        <f>IF(X27="","",VLOOKUP(X27,'[1]シフト記号表（勤務時間帯）'!$D$6:$Z$47,23,FALSE))</f>
      </c>
      <c r="Y29" s="317">
        <f>IF(Y27="","",VLOOKUP(Y27,'[1]シフト記号表（勤務時間帯）'!$D$6:$Z$47,23,FALSE))</f>
      </c>
      <c r="Z29" s="317">
        <f>IF(Z27="","",VLOOKUP(Z27,'[1]シフト記号表（勤務時間帯）'!$D$6:$Z$47,23,FALSE))</f>
      </c>
      <c r="AA29" s="318">
        <f>IF(AA27="","",VLOOKUP(AA27,'[1]シフト記号表（勤務時間帯）'!$D$6:$Z$47,23,FALSE))</f>
      </c>
      <c r="AB29" s="316">
        <f>IF(AB27="","",VLOOKUP(AB27,'[1]シフト記号表（勤務時間帯）'!$D$6:$Z$47,23,FALSE))</f>
      </c>
      <c r="AC29" s="317">
        <f>IF(AC27="","",VLOOKUP(AC27,'[1]シフト記号表（勤務時間帯）'!$D$6:$Z$47,23,FALSE))</f>
      </c>
      <c r="AD29" s="317">
        <f>IF(AD27="","",VLOOKUP(AD27,'[1]シフト記号表（勤務時間帯）'!$D$6:$Z$47,23,FALSE))</f>
      </c>
      <c r="AE29" s="317">
        <f>IF(AE27="","",VLOOKUP(AE27,'[1]シフト記号表（勤務時間帯）'!$D$6:$Z$47,23,FALSE))</f>
      </c>
      <c r="AF29" s="317">
        <f>IF(AF27="","",VLOOKUP(AF27,'[1]シフト記号表（勤務時間帯）'!$D$6:$Z$47,23,FALSE))</f>
      </c>
      <c r="AG29" s="317">
        <f>IF(AG27="","",VLOOKUP(AG27,'[1]シフト記号表（勤務時間帯）'!$D$6:$Z$47,23,FALSE))</f>
      </c>
      <c r="AH29" s="318">
        <f>IF(AH27="","",VLOOKUP(AH27,'[1]シフト記号表（勤務時間帯）'!$D$6:$Z$47,23,FALSE))</f>
      </c>
      <c r="AI29" s="316">
        <f>IF(AI27="","",VLOOKUP(AI27,'[1]シフト記号表（勤務時間帯）'!$D$6:$Z$47,23,FALSE))</f>
      </c>
      <c r="AJ29" s="317">
        <f>IF(AJ27="","",VLOOKUP(AJ27,'[1]シフト記号表（勤務時間帯）'!$D$6:$Z$47,23,FALSE))</f>
      </c>
      <c r="AK29" s="317">
        <f>IF(AK27="","",VLOOKUP(AK27,'[1]シフト記号表（勤務時間帯）'!$D$6:$Z$47,23,FALSE))</f>
      </c>
      <c r="AL29" s="317">
        <f>IF(AL27="","",VLOOKUP(AL27,'[1]シフト記号表（勤務時間帯）'!$D$6:$Z$47,23,FALSE))</f>
      </c>
      <c r="AM29" s="317">
        <f>IF(AM27="","",VLOOKUP(AM27,'[1]シフト記号表（勤務時間帯）'!$D$6:$Z$47,23,FALSE))</f>
      </c>
      <c r="AN29" s="317">
        <f>IF(AN27="","",VLOOKUP(AN27,'[1]シフト記号表（勤務時間帯）'!$D$6:$Z$47,23,FALSE))</f>
      </c>
      <c r="AO29" s="318">
        <f>IF(AO27="","",VLOOKUP(AO27,'[1]シフト記号表（勤務時間帯）'!$D$6:$Z$47,23,FALSE))</f>
      </c>
      <c r="AP29" s="316">
        <f>IF(AP27="","",VLOOKUP(AP27,'[1]シフト記号表（勤務時間帯）'!$D$6:$Z$47,23,FALSE))</f>
      </c>
      <c r="AQ29" s="317">
        <f>IF(AQ27="","",VLOOKUP(AQ27,'[1]シフト記号表（勤務時間帯）'!$D$6:$Z$47,23,FALSE))</f>
      </c>
      <c r="AR29" s="317">
        <f>IF(AR27="","",VLOOKUP(AR27,'[1]シフト記号表（勤務時間帯）'!$D$6:$Z$47,23,FALSE))</f>
      </c>
      <c r="AS29" s="317">
        <f>IF(AS27="","",VLOOKUP(AS27,'[1]シフト記号表（勤務時間帯）'!$D$6:$Z$47,23,FALSE))</f>
      </c>
      <c r="AT29" s="317">
        <f>IF(AT27="","",VLOOKUP(AT27,'[1]シフト記号表（勤務時間帯）'!$D$6:$Z$47,23,FALSE))</f>
      </c>
      <c r="AU29" s="317">
        <f>IF(AU27="","",VLOOKUP(AU27,'[1]シフト記号表（勤務時間帯）'!$D$6:$Z$47,23,FALSE))</f>
      </c>
      <c r="AV29" s="318">
        <f>IF(AV27="","",VLOOKUP(AV27,'[1]シフト記号表（勤務時間帯）'!$D$6:$Z$47,23,FALSE))</f>
      </c>
      <c r="AW29" s="316">
        <f>IF(AW27="","",VLOOKUP(AW27,'[1]シフト記号表（勤務時間帯）'!$D$6:$Z$47,23,FALSE))</f>
      </c>
      <c r="AX29" s="317">
        <f>IF(AX27="","",VLOOKUP(AX27,'[1]シフト記号表（勤務時間帯）'!$D$6:$Z$47,23,FALSE))</f>
      </c>
      <c r="AY29" s="317">
        <f>IF(AY27="","",VLOOKUP(AY27,'[1]シフト記号表（勤務時間帯）'!$D$6:$Z$47,23,FALSE))</f>
      </c>
      <c r="AZ29" s="709">
        <f>IF($BC$3="４週",SUM(U29:AV29),IF($BC$3="暦月",SUM(U29:AY29),""))</f>
        <v>0</v>
      </c>
      <c r="BA29" s="710"/>
      <c r="BB29" s="711">
        <f>IF($BC$3="４週",AZ29/4,IF($BC$3="暦月",(AZ29/($BC$8/7)),""))</f>
        <v>0</v>
      </c>
      <c r="BC29" s="710"/>
      <c r="BD29" s="703"/>
      <c r="BE29" s="704"/>
      <c r="BF29" s="704"/>
      <c r="BG29" s="704"/>
      <c r="BH29" s="705"/>
    </row>
    <row r="30" spans="2:60" ht="20.25" customHeight="1">
      <c r="B30" s="319"/>
      <c r="C30" s="712"/>
      <c r="D30" s="713"/>
      <c r="E30" s="714"/>
      <c r="F30" s="300"/>
      <c r="G30" s="301"/>
      <c r="H30" s="728"/>
      <c r="I30" s="716"/>
      <c r="J30" s="717"/>
      <c r="K30" s="717"/>
      <c r="L30" s="718"/>
      <c r="M30" s="719"/>
      <c r="N30" s="720"/>
      <c r="O30" s="721"/>
      <c r="P30" s="322" t="s">
        <v>441</v>
      </c>
      <c r="Q30" s="323"/>
      <c r="R30" s="323"/>
      <c r="S30" s="324"/>
      <c r="T30" s="325"/>
      <c r="U30" s="326"/>
      <c r="V30" s="327"/>
      <c r="W30" s="327"/>
      <c r="X30" s="327"/>
      <c r="Y30" s="327"/>
      <c r="Z30" s="327"/>
      <c r="AA30" s="328"/>
      <c r="AB30" s="326"/>
      <c r="AC30" s="327"/>
      <c r="AD30" s="327"/>
      <c r="AE30" s="327"/>
      <c r="AF30" s="327"/>
      <c r="AG30" s="327"/>
      <c r="AH30" s="328"/>
      <c r="AI30" s="326"/>
      <c r="AJ30" s="327"/>
      <c r="AK30" s="327"/>
      <c r="AL30" s="327"/>
      <c r="AM30" s="327"/>
      <c r="AN30" s="327"/>
      <c r="AO30" s="328"/>
      <c r="AP30" s="326"/>
      <c r="AQ30" s="327"/>
      <c r="AR30" s="327"/>
      <c r="AS30" s="327"/>
      <c r="AT30" s="327"/>
      <c r="AU30" s="327"/>
      <c r="AV30" s="328"/>
      <c r="AW30" s="326"/>
      <c r="AX30" s="327"/>
      <c r="AY30" s="327"/>
      <c r="AZ30" s="722"/>
      <c r="BA30" s="723"/>
      <c r="BB30" s="724"/>
      <c r="BC30" s="723"/>
      <c r="BD30" s="725"/>
      <c r="BE30" s="726"/>
      <c r="BF30" s="726"/>
      <c r="BG30" s="726"/>
      <c r="BH30" s="727"/>
    </row>
    <row r="31" spans="2:60" ht="20.25" customHeight="1">
      <c r="B31" s="299">
        <f>B28+1</f>
        <v>4</v>
      </c>
      <c r="C31" s="625"/>
      <c r="D31" s="626"/>
      <c r="E31" s="627"/>
      <c r="F31" s="300">
        <f>C30</f>
        <v>0</v>
      </c>
      <c r="G31" s="301"/>
      <c r="H31" s="632"/>
      <c r="I31" s="637"/>
      <c r="J31" s="638"/>
      <c r="K31" s="638"/>
      <c r="L31" s="639"/>
      <c r="M31" s="646"/>
      <c r="N31" s="647"/>
      <c r="O31" s="648"/>
      <c r="P31" s="302" t="s">
        <v>442</v>
      </c>
      <c r="Q31" s="303"/>
      <c r="R31" s="303"/>
      <c r="S31" s="304"/>
      <c r="T31" s="305"/>
      <c r="U31" s="306">
        <f>IF(U30="","",VLOOKUP(U30,'[1]シフト記号表（勤務時間帯）'!$D$6:$X$47,21,FALSE))</f>
      </c>
      <c r="V31" s="307">
        <f>IF(V30="","",VLOOKUP(V30,'[1]シフト記号表（勤務時間帯）'!$D$6:$X$47,21,FALSE))</f>
      </c>
      <c r="W31" s="307">
        <f>IF(W30="","",VLOOKUP(W30,'[1]シフト記号表（勤務時間帯）'!$D$6:$X$47,21,FALSE))</f>
      </c>
      <c r="X31" s="307">
        <f>IF(X30="","",VLOOKUP(X30,'[1]シフト記号表（勤務時間帯）'!$D$6:$X$47,21,FALSE))</f>
      </c>
      <c r="Y31" s="307">
        <f>IF(Y30="","",VLOOKUP(Y30,'[1]シフト記号表（勤務時間帯）'!$D$6:$X$47,21,FALSE))</f>
      </c>
      <c r="Z31" s="307">
        <f>IF(Z30="","",VLOOKUP(Z30,'[1]シフト記号表（勤務時間帯）'!$D$6:$X$47,21,FALSE))</f>
      </c>
      <c r="AA31" s="308">
        <f>IF(AA30="","",VLOOKUP(AA30,'[1]シフト記号表（勤務時間帯）'!$D$6:$X$47,21,FALSE))</f>
      </c>
      <c r="AB31" s="306">
        <f>IF(AB30="","",VLOOKUP(AB30,'[1]シフト記号表（勤務時間帯）'!$D$6:$X$47,21,FALSE))</f>
      </c>
      <c r="AC31" s="307">
        <f>IF(AC30="","",VLOOKUP(AC30,'[1]シフト記号表（勤務時間帯）'!$D$6:$X$47,21,FALSE))</f>
      </c>
      <c r="AD31" s="307">
        <f>IF(AD30="","",VLOOKUP(AD30,'[1]シフト記号表（勤務時間帯）'!$D$6:$X$47,21,FALSE))</f>
      </c>
      <c r="AE31" s="307">
        <f>IF(AE30="","",VLOOKUP(AE30,'[1]シフト記号表（勤務時間帯）'!$D$6:$X$47,21,FALSE))</f>
      </c>
      <c r="AF31" s="307">
        <f>IF(AF30="","",VLOOKUP(AF30,'[1]シフト記号表（勤務時間帯）'!$D$6:$X$47,21,FALSE))</f>
      </c>
      <c r="AG31" s="307">
        <f>IF(AG30="","",VLOOKUP(AG30,'[1]シフト記号表（勤務時間帯）'!$D$6:$X$47,21,FALSE))</f>
      </c>
      <c r="AH31" s="308">
        <f>IF(AH30="","",VLOOKUP(AH30,'[1]シフト記号表（勤務時間帯）'!$D$6:$X$47,21,FALSE))</f>
      </c>
      <c r="AI31" s="306">
        <f>IF(AI30="","",VLOOKUP(AI30,'[1]シフト記号表（勤務時間帯）'!$D$6:$X$47,21,FALSE))</f>
      </c>
      <c r="AJ31" s="307">
        <f>IF(AJ30="","",VLOOKUP(AJ30,'[1]シフト記号表（勤務時間帯）'!$D$6:$X$47,21,FALSE))</f>
      </c>
      <c r="AK31" s="307">
        <f>IF(AK30="","",VLOOKUP(AK30,'[1]シフト記号表（勤務時間帯）'!$D$6:$X$47,21,FALSE))</f>
      </c>
      <c r="AL31" s="307">
        <f>IF(AL30="","",VLOOKUP(AL30,'[1]シフト記号表（勤務時間帯）'!$D$6:$X$47,21,FALSE))</f>
      </c>
      <c r="AM31" s="307">
        <f>IF(AM30="","",VLOOKUP(AM30,'[1]シフト記号表（勤務時間帯）'!$D$6:$X$47,21,FALSE))</f>
      </c>
      <c r="AN31" s="307">
        <f>IF(AN30="","",VLOOKUP(AN30,'[1]シフト記号表（勤務時間帯）'!$D$6:$X$47,21,FALSE))</f>
      </c>
      <c r="AO31" s="308">
        <f>IF(AO30="","",VLOOKUP(AO30,'[1]シフト記号表（勤務時間帯）'!$D$6:$X$47,21,FALSE))</f>
      </c>
      <c r="AP31" s="306">
        <f>IF(AP30="","",VLOOKUP(AP30,'[1]シフト記号表（勤務時間帯）'!$D$6:$X$47,21,FALSE))</f>
      </c>
      <c r="AQ31" s="307">
        <f>IF(AQ30="","",VLOOKUP(AQ30,'[1]シフト記号表（勤務時間帯）'!$D$6:$X$47,21,FALSE))</f>
      </c>
      <c r="AR31" s="307">
        <f>IF(AR30="","",VLOOKUP(AR30,'[1]シフト記号表（勤務時間帯）'!$D$6:$X$47,21,FALSE))</f>
      </c>
      <c r="AS31" s="307">
        <f>IF(AS30="","",VLOOKUP(AS30,'[1]シフト記号表（勤務時間帯）'!$D$6:$X$47,21,FALSE))</f>
      </c>
      <c r="AT31" s="307">
        <f>IF(AT30="","",VLOOKUP(AT30,'[1]シフト記号表（勤務時間帯）'!$D$6:$X$47,21,FALSE))</f>
      </c>
      <c r="AU31" s="307">
        <f>IF(AU30="","",VLOOKUP(AU30,'[1]シフト記号表（勤務時間帯）'!$D$6:$X$47,21,FALSE))</f>
      </c>
      <c r="AV31" s="308">
        <f>IF(AV30="","",VLOOKUP(AV30,'[1]シフト記号表（勤務時間帯）'!$D$6:$X$47,21,FALSE))</f>
      </c>
      <c r="AW31" s="306">
        <f>IF(AW30="","",VLOOKUP(AW30,'[1]シフト記号表（勤務時間帯）'!$D$6:$X$47,21,FALSE))</f>
      </c>
      <c r="AX31" s="307">
        <f>IF(AX30="","",VLOOKUP(AX30,'[1]シフト記号表（勤務時間帯）'!$D$6:$X$47,21,FALSE))</f>
      </c>
      <c r="AY31" s="307">
        <f>IF(AY30="","",VLOOKUP(AY30,'[1]シフト記号表（勤務時間帯）'!$D$6:$X$47,21,FALSE))</f>
      </c>
      <c r="AZ31" s="706">
        <f>IF($BC$3="４週",SUM(U31:AV31),IF($BC$3="暦月",SUM(U31:AY31),""))</f>
        <v>0</v>
      </c>
      <c r="BA31" s="707"/>
      <c r="BB31" s="708">
        <f>IF($BC$3="４週",AZ31/4,IF($BC$3="暦月",(AZ31/($BC$8/7)),""))</f>
        <v>0</v>
      </c>
      <c r="BC31" s="707"/>
      <c r="BD31" s="700"/>
      <c r="BE31" s="701"/>
      <c r="BF31" s="701"/>
      <c r="BG31" s="701"/>
      <c r="BH31" s="702"/>
    </row>
    <row r="32" spans="2:60" ht="20.25" customHeight="1">
      <c r="B32" s="309"/>
      <c r="C32" s="628"/>
      <c r="D32" s="629"/>
      <c r="E32" s="630"/>
      <c r="F32" s="310"/>
      <c r="G32" s="311">
        <f>C30</f>
        <v>0</v>
      </c>
      <c r="H32" s="633"/>
      <c r="I32" s="640"/>
      <c r="J32" s="641"/>
      <c r="K32" s="641"/>
      <c r="L32" s="642"/>
      <c r="M32" s="649"/>
      <c r="N32" s="650"/>
      <c r="O32" s="651"/>
      <c r="P32" s="312" t="s">
        <v>443</v>
      </c>
      <c r="Q32" s="332"/>
      <c r="R32" s="332"/>
      <c r="S32" s="314"/>
      <c r="T32" s="315"/>
      <c r="U32" s="316">
        <f>IF(U30="","",VLOOKUP(U30,'[1]シフト記号表（勤務時間帯）'!$D$6:$Z$47,23,FALSE))</f>
      </c>
      <c r="V32" s="317">
        <f>IF(V30="","",VLOOKUP(V30,'[1]シフト記号表（勤務時間帯）'!$D$6:$Z$47,23,FALSE))</f>
      </c>
      <c r="W32" s="317">
        <f>IF(W30="","",VLOOKUP(W30,'[1]シフト記号表（勤務時間帯）'!$D$6:$Z$47,23,FALSE))</f>
      </c>
      <c r="X32" s="317">
        <f>IF(X30="","",VLOOKUP(X30,'[1]シフト記号表（勤務時間帯）'!$D$6:$Z$47,23,FALSE))</f>
      </c>
      <c r="Y32" s="317">
        <f>IF(Y30="","",VLOOKUP(Y30,'[1]シフト記号表（勤務時間帯）'!$D$6:$Z$47,23,FALSE))</f>
      </c>
      <c r="Z32" s="317">
        <f>IF(Z30="","",VLOOKUP(Z30,'[1]シフト記号表（勤務時間帯）'!$D$6:$Z$47,23,FALSE))</f>
      </c>
      <c r="AA32" s="318">
        <f>IF(AA30="","",VLOOKUP(AA30,'[1]シフト記号表（勤務時間帯）'!$D$6:$Z$47,23,FALSE))</f>
      </c>
      <c r="AB32" s="316">
        <f>IF(AB30="","",VLOOKUP(AB30,'[1]シフト記号表（勤務時間帯）'!$D$6:$Z$47,23,FALSE))</f>
      </c>
      <c r="AC32" s="317">
        <f>IF(AC30="","",VLOOKUP(AC30,'[1]シフト記号表（勤務時間帯）'!$D$6:$Z$47,23,FALSE))</f>
      </c>
      <c r="AD32" s="317">
        <f>IF(AD30="","",VLOOKUP(AD30,'[1]シフト記号表（勤務時間帯）'!$D$6:$Z$47,23,FALSE))</f>
      </c>
      <c r="AE32" s="317">
        <f>IF(AE30="","",VLOOKUP(AE30,'[1]シフト記号表（勤務時間帯）'!$D$6:$Z$47,23,FALSE))</f>
      </c>
      <c r="AF32" s="317">
        <f>IF(AF30="","",VLOOKUP(AF30,'[1]シフト記号表（勤務時間帯）'!$D$6:$Z$47,23,FALSE))</f>
      </c>
      <c r="AG32" s="317">
        <f>IF(AG30="","",VLOOKUP(AG30,'[1]シフト記号表（勤務時間帯）'!$D$6:$Z$47,23,FALSE))</f>
      </c>
      <c r="AH32" s="318">
        <f>IF(AH30="","",VLOOKUP(AH30,'[1]シフト記号表（勤務時間帯）'!$D$6:$Z$47,23,FALSE))</f>
      </c>
      <c r="AI32" s="316">
        <f>IF(AI30="","",VLOOKUP(AI30,'[1]シフト記号表（勤務時間帯）'!$D$6:$Z$47,23,FALSE))</f>
      </c>
      <c r="AJ32" s="317">
        <f>IF(AJ30="","",VLOOKUP(AJ30,'[1]シフト記号表（勤務時間帯）'!$D$6:$Z$47,23,FALSE))</f>
      </c>
      <c r="AK32" s="317">
        <f>IF(AK30="","",VLOOKUP(AK30,'[1]シフト記号表（勤務時間帯）'!$D$6:$Z$47,23,FALSE))</f>
      </c>
      <c r="AL32" s="317">
        <f>IF(AL30="","",VLOOKUP(AL30,'[1]シフト記号表（勤務時間帯）'!$D$6:$Z$47,23,FALSE))</f>
      </c>
      <c r="AM32" s="317">
        <f>IF(AM30="","",VLOOKUP(AM30,'[1]シフト記号表（勤務時間帯）'!$D$6:$Z$47,23,FALSE))</f>
      </c>
      <c r="AN32" s="317">
        <f>IF(AN30="","",VLOOKUP(AN30,'[1]シフト記号表（勤務時間帯）'!$D$6:$Z$47,23,FALSE))</f>
      </c>
      <c r="AO32" s="318">
        <f>IF(AO30="","",VLOOKUP(AO30,'[1]シフト記号表（勤務時間帯）'!$D$6:$Z$47,23,FALSE))</f>
      </c>
      <c r="AP32" s="316">
        <f>IF(AP30="","",VLOOKUP(AP30,'[1]シフト記号表（勤務時間帯）'!$D$6:$Z$47,23,FALSE))</f>
      </c>
      <c r="AQ32" s="317">
        <f>IF(AQ30="","",VLOOKUP(AQ30,'[1]シフト記号表（勤務時間帯）'!$D$6:$Z$47,23,FALSE))</f>
      </c>
      <c r="AR32" s="317">
        <f>IF(AR30="","",VLOOKUP(AR30,'[1]シフト記号表（勤務時間帯）'!$D$6:$Z$47,23,FALSE))</f>
      </c>
      <c r="AS32" s="317">
        <f>IF(AS30="","",VLOOKUP(AS30,'[1]シフト記号表（勤務時間帯）'!$D$6:$Z$47,23,FALSE))</f>
      </c>
      <c r="AT32" s="317">
        <f>IF(AT30="","",VLOOKUP(AT30,'[1]シフト記号表（勤務時間帯）'!$D$6:$Z$47,23,FALSE))</f>
      </c>
      <c r="AU32" s="317">
        <f>IF(AU30="","",VLOOKUP(AU30,'[1]シフト記号表（勤務時間帯）'!$D$6:$Z$47,23,FALSE))</f>
      </c>
      <c r="AV32" s="318">
        <f>IF(AV30="","",VLOOKUP(AV30,'[1]シフト記号表（勤務時間帯）'!$D$6:$Z$47,23,FALSE))</f>
      </c>
      <c r="AW32" s="316">
        <f>IF(AW30="","",VLOOKUP(AW30,'[1]シフト記号表（勤務時間帯）'!$D$6:$Z$47,23,FALSE))</f>
      </c>
      <c r="AX32" s="317">
        <f>IF(AX30="","",VLOOKUP(AX30,'[1]シフト記号表（勤務時間帯）'!$D$6:$Z$47,23,FALSE))</f>
      </c>
      <c r="AY32" s="317">
        <f>IF(AY30="","",VLOOKUP(AY30,'[1]シフト記号表（勤務時間帯）'!$D$6:$Z$47,23,FALSE))</f>
      </c>
      <c r="AZ32" s="709">
        <f>IF($BC$3="４週",SUM(U32:AV32),IF($BC$3="暦月",SUM(U32:AY32),""))</f>
        <v>0</v>
      </c>
      <c r="BA32" s="710"/>
      <c r="BB32" s="711">
        <f>IF($BC$3="４週",AZ32/4,IF($BC$3="暦月",(AZ32/($BC$8/7)),""))</f>
        <v>0</v>
      </c>
      <c r="BC32" s="710"/>
      <c r="BD32" s="703"/>
      <c r="BE32" s="704"/>
      <c r="BF32" s="704"/>
      <c r="BG32" s="704"/>
      <c r="BH32" s="705"/>
    </row>
    <row r="33" spans="2:60" ht="20.25" customHeight="1">
      <c r="B33" s="319"/>
      <c r="C33" s="712"/>
      <c r="D33" s="713"/>
      <c r="E33" s="714"/>
      <c r="F33" s="300"/>
      <c r="G33" s="301"/>
      <c r="H33" s="728"/>
      <c r="I33" s="716"/>
      <c r="J33" s="717"/>
      <c r="K33" s="717"/>
      <c r="L33" s="718"/>
      <c r="M33" s="719"/>
      <c r="N33" s="720"/>
      <c r="O33" s="721"/>
      <c r="P33" s="322" t="s">
        <v>441</v>
      </c>
      <c r="Q33" s="323"/>
      <c r="R33" s="323"/>
      <c r="S33" s="324"/>
      <c r="T33" s="325"/>
      <c r="U33" s="326"/>
      <c r="V33" s="327"/>
      <c r="W33" s="327"/>
      <c r="X33" s="327"/>
      <c r="Y33" s="327"/>
      <c r="Z33" s="327"/>
      <c r="AA33" s="328"/>
      <c r="AB33" s="326"/>
      <c r="AC33" s="327"/>
      <c r="AD33" s="327"/>
      <c r="AE33" s="327"/>
      <c r="AF33" s="327"/>
      <c r="AG33" s="327"/>
      <c r="AH33" s="328"/>
      <c r="AI33" s="326"/>
      <c r="AJ33" s="327"/>
      <c r="AK33" s="327"/>
      <c r="AL33" s="327"/>
      <c r="AM33" s="327"/>
      <c r="AN33" s="327"/>
      <c r="AO33" s="328"/>
      <c r="AP33" s="326"/>
      <c r="AQ33" s="327"/>
      <c r="AR33" s="327"/>
      <c r="AS33" s="327"/>
      <c r="AT33" s="327"/>
      <c r="AU33" s="327"/>
      <c r="AV33" s="328"/>
      <c r="AW33" s="326"/>
      <c r="AX33" s="327"/>
      <c r="AY33" s="327"/>
      <c r="AZ33" s="722"/>
      <c r="BA33" s="723"/>
      <c r="BB33" s="724"/>
      <c r="BC33" s="723"/>
      <c r="BD33" s="725"/>
      <c r="BE33" s="726"/>
      <c r="BF33" s="726"/>
      <c r="BG33" s="726"/>
      <c r="BH33" s="727"/>
    </row>
    <row r="34" spans="2:60" ht="20.25" customHeight="1">
      <c r="B34" s="299">
        <f>B31+1</f>
        <v>5</v>
      </c>
      <c r="C34" s="625"/>
      <c r="D34" s="626"/>
      <c r="E34" s="627"/>
      <c r="F34" s="300">
        <f>C33</f>
        <v>0</v>
      </c>
      <c r="G34" s="301"/>
      <c r="H34" s="632"/>
      <c r="I34" s="637"/>
      <c r="J34" s="638"/>
      <c r="K34" s="638"/>
      <c r="L34" s="639"/>
      <c r="M34" s="646"/>
      <c r="N34" s="647"/>
      <c r="O34" s="648"/>
      <c r="P34" s="302" t="s">
        <v>442</v>
      </c>
      <c r="Q34" s="303"/>
      <c r="R34" s="303"/>
      <c r="S34" s="304"/>
      <c r="T34" s="305"/>
      <c r="U34" s="306">
        <f>IF(U33="","",VLOOKUP(U33,'[1]シフト記号表（勤務時間帯）'!$D$6:$X$47,21,FALSE))</f>
      </c>
      <c r="V34" s="307">
        <f>IF(V33="","",VLOOKUP(V33,'[1]シフト記号表（勤務時間帯）'!$D$6:$X$47,21,FALSE))</f>
      </c>
      <c r="W34" s="307">
        <f>IF(W33="","",VLOOKUP(W33,'[1]シフト記号表（勤務時間帯）'!$D$6:$X$47,21,FALSE))</f>
      </c>
      <c r="X34" s="307">
        <f>IF(X33="","",VLOOKUP(X33,'[1]シフト記号表（勤務時間帯）'!$D$6:$X$47,21,FALSE))</f>
      </c>
      <c r="Y34" s="307">
        <f>IF(Y33="","",VLOOKUP(Y33,'[1]シフト記号表（勤務時間帯）'!$D$6:$X$47,21,FALSE))</f>
      </c>
      <c r="Z34" s="307">
        <f>IF(Z33="","",VLOOKUP(Z33,'[1]シフト記号表（勤務時間帯）'!$D$6:$X$47,21,FALSE))</f>
      </c>
      <c r="AA34" s="308">
        <f>IF(AA33="","",VLOOKUP(AA33,'[1]シフト記号表（勤務時間帯）'!$D$6:$X$47,21,FALSE))</f>
      </c>
      <c r="AB34" s="306">
        <f>IF(AB33="","",VLOOKUP(AB33,'[1]シフト記号表（勤務時間帯）'!$D$6:$X$47,21,FALSE))</f>
      </c>
      <c r="AC34" s="307">
        <f>IF(AC33="","",VLOOKUP(AC33,'[1]シフト記号表（勤務時間帯）'!$D$6:$X$47,21,FALSE))</f>
      </c>
      <c r="AD34" s="307">
        <f>IF(AD33="","",VLOOKUP(AD33,'[1]シフト記号表（勤務時間帯）'!$D$6:$X$47,21,FALSE))</f>
      </c>
      <c r="AE34" s="307">
        <f>IF(AE33="","",VLOOKUP(AE33,'[1]シフト記号表（勤務時間帯）'!$D$6:$X$47,21,FALSE))</f>
      </c>
      <c r="AF34" s="307">
        <f>IF(AF33="","",VLOOKUP(AF33,'[1]シフト記号表（勤務時間帯）'!$D$6:$X$47,21,FALSE))</f>
      </c>
      <c r="AG34" s="307">
        <f>IF(AG33="","",VLOOKUP(AG33,'[1]シフト記号表（勤務時間帯）'!$D$6:$X$47,21,FALSE))</f>
      </c>
      <c r="AH34" s="308">
        <f>IF(AH33="","",VLOOKUP(AH33,'[1]シフト記号表（勤務時間帯）'!$D$6:$X$47,21,FALSE))</f>
      </c>
      <c r="AI34" s="306">
        <f>IF(AI33="","",VLOOKUP(AI33,'[1]シフト記号表（勤務時間帯）'!$D$6:$X$47,21,FALSE))</f>
      </c>
      <c r="AJ34" s="307">
        <f>IF(AJ33="","",VLOOKUP(AJ33,'[1]シフト記号表（勤務時間帯）'!$D$6:$X$47,21,FALSE))</f>
      </c>
      <c r="AK34" s="307">
        <f>IF(AK33="","",VLOOKUP(AK33,'[1]シフト記号表（勤務時間帯）'!$D$6:$X$47,21,FALSE))</f>
      </c>
      <c r="AL34" s="307">
        <f>IF(AL33="","",VLOOKUP(AL33,'[1]シフト記号表（勤務時間帯）'!$D$6:$X$47,21,FALSE))</f>
      </c>
      <c r="AM34" s="307">
        <f>IF(AM33="","",VLOOKUP(AM33,'[1]シフト記号表（勤務時間帯）'!$D$6:$X$47,21,FALSE))</f>
      </c>
      <c r="AN34" s="307">
        <f>IF(AN33="","",VLOOKUP(AN33,'[1]シフト記号表（勤務時間帯）'!$D$6:$X$47,21,FALSE))</f>
      </c>
      <c r="AO34" s="308">
        <f>IF(AO33="","",VLOOKUP(AO33,'[1]シフト記号表（勤務時間帯）'!$D$6:$X$47,21,FALSE))</f>
      </c>
      <c r="AP34" s="306">
        <f>IF(AP33="","",VLOOKUP(AP33,'[1]シフト記号表（勤務時間帯）'!$D$6:$X$47,21,FALSE))</f>
      </c>
      <c r="AQ34" s="307">
        <f>IF(AQ33="","",VLOOKUP(AQ33,'[1]シフト記号表（勤務時間帯）'!$D$6:$X$47,21,FALSE))</f>
      </c>
      <c r="AR34" s="307">
        <f>IF(AR33="","",VLOOKUP(AR33,'[1]シフト記号表（勤務時間帯）'!$D$6:$X$47,21,FALSE))</f>
      </c>
      <c r="AS34" s="307">
        <f>IF(AS33="","",VLOOKUP(AS33,'[1]シフト記号表（勤務時間帯）'!$D$6:$X$47,21,FALSE))</f>
      </c>
      <c r="AT34" s="307">
        <f>IF(AT33="","",VLOOKUP(AT33,'[1]シフト記号表（勤務時間帯）'!$D$6:$X$47,21,FALSE))</f>
      </c>
      <c r="AU34" s="307">
        <f>IF(AU33="","",VLOOKUP(AU33,'[1]シフト記号表（勤務時間帯）'!$D$6:$X$47,21,FALSE))</f>
      </c>
      <c r="AV34" s="308">
        <f>IF(AV33="","",VLOOKUP(AV33,'[1]シフト記号表（勤務時間帯）'!$D$6:$X$47,21,FALSE))</f>
      </c>
      <c r="AW34" s="306">
        <f>IF(AW33="","",VLOOKUP(AW33,'[1]シフト記号表（勤務時間帯）'!$D$6:$X$47,21,FALSE))</f>
      </c>
      <c r="AX34" s="307">
        <f>IF(AX33="","",VLOOKUP(AX33,'[1]シフト記号表（勤務時間帯）'!$D$6:$X$47,21,FALSE))</f>
      </c>
      <c r="AY34" s="307">
        <f>IF(AY33="","",VLOOKUP(AY33,'[1]シフト記号表（勤務時間帯）'!$D$6:$X$47,21,FALSE))</f>
      </c>
      <c r="AZ34" s="706">
        <f>IF($BC$3="４週",SUM(U34:AV34),IF($BC$3="暦月",SUM(U34:AY34),""))</f>
        <v>0</v>
      </c>
      <c r="BA34" s="707"/>
      <c r="BB34" s="708">
        <f>IF($BC$3="４週",AZ34/4,IF($BC$3="暦月",(AZ34/($BC$8/7)),""))</f>
        <v>0</v>
      </c>
      <c r="BC34" s="707"/>
      <c r="BD34" s="700"/>
      <c r="BE34" s="701"/>
      <c r="BF34" s="701"/>
      <c r="BG34" s="701"/>
      <c r="BH34" s="702"/>
    </row>
    <row r="35" spans="2:60" ht="20.25" customHeight="1">
      <c r="B35" s="309"/>
      <c r="C35" s="628"/>
      <c r="D35" s="629"/>
      <c r="E35" s="630"/>
      <c r="F35" s="310"/>
      <c r="G35" s="311">
        <f>C33</f>
        <v>0</v>
      </c>
      <c r="H35" s="633"/>
      <c r="I35" s="640"/>
      <c r="J35" s="641"/>
      <c r="K35" s="641"/>
      <c r="L35" s="642"/>
      <c r="M35" s="649"/>
      <c r="N35" s="650"/>
      <c r="O35" s="651"/>
      <c r="P35" s="312" t="s">
        <v>443</v>
      </c>
      <c r="Q35" s="313"/>
      <c r="R35" s="313"/>
      <c r="S35" s="333"/>
      <c r="T35" s="334"/>
      <c r="U35" s="316">
        <f>IF(U33="","",VLOOKUP(U33,'[1]シフト記号表（勤務時間帯）'!$D$6:$Z$47,23,FALSE))</f>
      </c>
      <c r="V35" s="317">
        <f>IF(V33="","",VLOOKUP(V33,'[1]シフト記号表（勤務時間帯）'!$D$6:$Z$47,23,FALSE))</f>
      </c>
      <c r="W35" s="317">
        <f>IF(W33="","",VLOOKUP(W33,'[1]シフト記号表（勤務時間帯）'!$D$6:$Z$47,23,FALSE))</f>
      </c>
      <c r="X35" s="317">
        <f>IF(X33="","",VLOOKUP(X33,'[1]シフト記号表（勤務時間帯）'!$D$6:$Z$47,23,FALSE))</f>
      </c>
      <c r="Y35" s="317">
        <f>IF(Y33="","",VLOOKUP(Y33,'[1]シフト記号表（勤務時間帯）'!$D$6:$Z$47,23,FALSE))</f>
      </c>
      <c r="Z35" s="317">
        <f>IF(Z33="","",VLOOKUP(Z33,'[1]シフト記号表（勤務時間帯）'!$D$6:$Z$47,23,FALSE))</f>
      </c>
      <c r="AA35" s="318">
        <f>IF(AA33="","",VLOOKUP(AA33,'[1]シフト記号表（勤務時間帯）'!$D$6:$Z$47,23,FALSE))</f>
      </c>
      <c r="AB35" s="316">
        <f>IF(AB33="","",VLOOKUP(AB33,'[1]シフト記号表（勤務時間帯）'!$D$6:$Z$47,23,FALSE))</f>
      </c>
      <c r="AC35" s="317">
        <f>IF(AC33="","",VLOOKUP(AC33,'[1]シフト記号表（勤務時間帯）'!$D$6:$Z$47,23,FALSE))</f>
      </c>
      <c r="AD35" s="317">
        <f>IF(AD33="","",VLOOKUP(AD33,'[1]シフト記号表（勤務時間帯）'!$D$6:$Z$47,23,FALSE))</f>
      </c>
      <c r="AE35" s="317">
        <f>IF(AE33="","",VLOOKUP(AE33,'[1]シフト記号表（勤務時間帯）'!$D$6:$Z$47,23,FALSE))</f>
      </c>
      <c r="AF35" s="317">
        <f>IF(AF33="","",VLOOKUP(AF33,'[1]シフト記号表（勤務時間帯）'!$D$6:$Z$47,23,FALSE))</f>
      </c>
      <c r="AG35" s="317">
        <f>IF(AG33="","",VLOOKUP(AG33,'[1]シフト記号表（勤務時間帯）'!$D$6:$Z$47,23,FALSE))</f>
      </c>
      <c r="AH35" s="318">
        <f>IF(AH33="","",VLOOKUP(AH33,'[1]シフト記号表（勤務時間帯）'!$D$6:$Z$47,23,FALSE))</f>
      </c>
      <c r="AI35" s="316">
        <f>IF(AI33="","",VLOOKUP(AI33,'[1]シフト記号表（勤務時間帯）'!$D$6:$Z$47,23,FALSE))</f>
      </c>
      <c r="AJ35" s="317">
        <f>IF(AJ33="","",VLOOKUP(AJ33,'[1]シフト記号表（勤務時間帯）'!$D$6:$Z$47,23,FALSE))</f>
      </c>
      <c r="AK35" s="317">
        <f>IF(AK33="","",VLOOKUP(AK33,'[1]シフト記号表（勤務時間帯）'!$D$6:$Z$47,23,FALSE))</f>
      </c>
      <c r="AL35" s="317">
        <f>IF(AL33="","",VLOOKUP(AL33,'[1]シフト記号表（勤務時間帯）'!$D$6:$Z$47,23,FALSE))</f>
      </c>
      <c r="AM35" s="317">
        <f>IF(AM33="","",VLOOKUP(AM33,'[1]シフト記号表（勤務時間帯）'!$D$6:$Z$47,23,FALSE))</f>
      </c>
      <c r="AN35" s="317">
        <f>IF(AN33="","",VLOOKUP(AN33,'[1]シフト記号表（勤務時間帯）'!$D$6:$Z$47,23,FALSE))</f>
      </c>
      <c r="AO35" s="318">
        <f>IF(AO33="","",VLOOKUP(AO33,'[1]シフト記号表（勤務時間帯）'!$D$6:$Z$47,23,FALSE))</f>
      </c>
      <c r="AP35" s="316">
        <f>IF(AP33="","",VLOOKUP(AP33,'[1]シフト記号表（勤務時間帯）'!$D$6:$Z$47,23,FALSE))</f>
      </c>
      <c r="AQ35" s="317">
        <f>IF(AQ33="","",VLOOKUP(AQ33,'[1]シフト記号表（勤務時間帯）'!$D$6:$Z$47,23,FALSE))</f>
      </c>
      <c r="AR35" s="317">
        <f>IF(AR33="","",VLOOKUP(AR33,'[1]シフト記号表（勤務時間帯）'!$D$6:$Z$47,23,FALSE))</f>
      </c>
      <c r="AS35" s="317">
        <f>IF(AS33="","",VLOOKUP(AS33,'[1]シフト記号表（勤務時間帯）'!$D$6:$Z$47,23,FALSE))</f>
      </c>
      <c r="AT35" s="317">
        <f>IF(AT33="","",VLOOKUP(AT33,'[1]シフト記号表（勤務時間帯）'!$D$6:$Z$47,23,FALSE))</f>
      </c>
      <c r="AU35" s="317">
        <f>IF(AU33="","",VLOOKUP(AU33,'[1]シフト記号表（勤務時間帯）'!$D$6:$Z$47,23,FALSE))</f>
      </c>
      <c r="AV35" s="318">
        <f>IF(AV33="","",VLOOKUP(AV33,'[1]シフト記号表（勤務時間帯）'!$D$6:$Z$47,23,FALSE))</f>
      </c>
      <c r="AW35" s="316">
        <f>IF(AW33="","",VLOOKUP(AW33,'[1]シフト記号表（勤務時間帯）'!$D$6:$Z$47,23,FALSE))</f>
      </c>
      <c r="AX35" s="317">
        <f>IF(AX33="","",VLOOKUP(AX33,'[1]シフト記号表（勤務時間帯）'!$D$6:$Z$47,23,FALSE))</f>
      </c>
      <c r="AY35" s="317">
        <f>IF(AY33="","",VLOOKUP(AY33,'[1]シフト記号表（勤務時間帯）'!$D$6:$Z$47,23,FALSE))</f>
      </c>
      <c r="AZ35" s="709">
        <f>IF($BC$3="４週",SUM(U35:AV35),IF($BC$3="暦月",SUM(U35:AY35),""))</f>
        <v>0</v>
      </c>
      <c r="BA35" s="710"/>
      <c r="BB35" s="711">
        <f>IF($BC$3="４週",AZ35/4,IF($BC$3="暦月",(AZ35/($BC$8/7)),""))</f>
        <v>0</v>
      </c>
      <c r="BC35" s="710"/>
      <c r="BD35" s="703"/>
      <c r="BE35" s="704"/>
      <c r="BF35" s="704"/>
      <c r="BG35" s="704"/>
      <c r="BH35" s="705"/>
    </row>
    <row r="36" spans="2:60" ht="20.25" customHeight="1">
      <c r="B36" s="319"/>
      <c r="C36" s="712"/>
      <c r="D36" s="713"/>
      <c r="E36" s="714"/>
      <c r="F36" s="300"/>
      <c r="G36" s="301"/>
      <c r="H36" s="728"/>
      <c r="I36" s="716"/>
      <c r="J36" s="717"/>
      <c r="K36" s="717"/>
      <c r="L36" s="718"/>
      <c r="M36" s="719"/>
      <c r="N36" s="720"/>
      <c r="O36" s="721"/>
      <c r="P36" s="322" t="s">
        <v>441</v>
      </c>
      <c r="Q36" s="329"/>
      <c r="R36" s="329"/>
      <c r="S36" s="330"/>
      <c r="T36" s="335"/>
      <c r="U36" s="326"/>
      <c r="V36" s="327"/>
      <c r="W36" s="327"/>
      <c r="X36" s="327"/>
      <c r="Y36" s="327"/>
      <c r="Z36" s="327"/>
      <c r="AA36" s="328"/>
      <c r="AB36" s="326"/>
      <c r="AC36" s="327"/>
      <c r="AD36" s="327"/>
      <c r="AE36" s="327"/>
      <c r="AF36" s="327"/>
      <c r="AG36" s="327"/>
      <c r="AH36" s="328"/>
      <c r="AI36" s="326"/>
      <c r="AJ36" s="327"/>
      <c r="AK36" s="327"/>
      <c r="AL36" s="327"/>
      <c r="AM36" s="327"/>
      <c r="AN36" s="327"/>
      <c r="AO36" s="328"/>
      <c r="AP36" s="326"/>
      <c r="AQ36" s="327"/>
      <c r="AR36" s="327"/>
      <c r="AS36" s="327"/>
      <c r="AT36" s="327"/>
      <c r="AU36" s="327"/>
      <c r="AV36" s="328"/>
      <c r="AW36" s="326"/>
      <c r="AX36" s="327"/>
      <c r="AY36" s="327"/>
      <c r="AZ36" s="722"/>
      <c r="BA36" s="723"/>
      <c r="BB36" s="724"/>
      <c r="BC36" s="723"/>
      <c r="BD36" s="725"/>
      <c r="BE36" s="726"/>
      <c r="BF36" s="726"/>
      <c r="BG36" s="726"/>
      <c r="BH36" s="727"/>
    </row>
    <row r="37" spans="2:60" ht="20.25" customHeight="1">
      <c r="B37" s="299">
        <f>B34+1</f>
        <v>6</v>
      </c>
      <c r="C37" s="625"/>
      <c r="D37" s="626"/>
      <c r="E37" s="627"/>
      <c r="F37" s="300">
        <f>C36</f>
        <v>0</v>
      </c>
      <c r="G37" s="301"/>
      <c r="H37" s="632"/>
      <c r="I37" s="637"/>
      <c r="J37" s="638"/>
      <c r="K37" s="638"/>
      <c r="L37" s="639"/>
      <c r="M37" s="646"/>
      <c r="N37" s="647"/>
      <c r="O37" s="648"/>
      <c r="P37" s="302" t="s">
        <v>442</v>
      </c>
      <c r="Q37" s="303"/>
      <c r="R37" s="303"/>
      <c r="S37" s="304"/>
      <c r="T37" s="305"/>
      <c r="U37" s="306">
        <f>IF(U36="","",VLOOKUP(U36,'[1]シフト記号表（勤務時間帯）'!$D$6:$X$47,21,FALSE))</f>
      </c>
      <c r="V37" s="307">
        <f>IF(V36="","",VLOOKUP(V36,'[1]シフト記号表（勤務時間帯）'!$D$6:$X$47,21,FALSE))</f>
      </c>
      <c r="W37" s="307">
        <f>IF(W36="","",VLOOKUP(W36,'[1]シフト記号表（勤務時間帯）'!$D$6:$X$47,21,FALSE))</f>
      </c>
      <c r="X37" s="307">
        <f>IF(X36="","",VLOOKUP(X36,'[1]シフト記号表（勤務時間帯）'!$D$6:$X$47,21,FALSE))</f>
      </c>
      <c r="Y37" s="307">
        <f>IF(Y36="","",VLOOKUP(Y36,'[1]シフト記号表（勤務時間帯）'!$D$6:$X$47,21,FALSE))</f>
      </c>
      <c r="Z37" s="307">
        <f>IF(Z36="","",VLOOKUP(Z36,'[1]シフト記号表（勤務時間帯）'!$D$6:$X$47,21,FALSE))</f>
      </c>
      <c r="AA37" s="308">
        <f>IF(AA36="","",VLOOKUP(AA36,'[1]シフト記号表（勤務時間帯）'!$D$6:$X$47,21,FALSE))</f>
      </c>
      <c r="AB37" s="306">
        <f>IF(AB36="","",VLOOKUP(AB36,'[1]シフト記号表（勤務時間帯）'!$D$6:$X$47,21,FALSE))</f>
      </c>
      <c r="AC37" s="307">
        <f>IF(AC36="","",VLOOKUP(AC36,'[1]シフト記号表（勤務時間帯）'!$D$6:$X$47,21,FALSE))</f>
      </c>
      <c r="AD37" s="307">
        <f>IF(AD36="","",VLOOKUP(AD36,'[1]シフト記号表（勤務時間帯）'!$D$6:$X$47,21,FALSE))</f>
      </c>
      <c r="AE37" s="307">
        <f>IF(AE36="","",VLOOKUP(AE36,'[1]シフト記号表（勤務時間帯）'!$D$6:$X$47,21,FALSE))</f>
      </c>
      <c r="AF37" s="307">
        <f>IF(AF36="","",VLOOKUP(AF36,'[1]シフト記号表（勤務時間帯）'!$D$6:$X$47,21,FALSE))</f>
      </c>
      <c r="AG37" s="307">
        <f>IF(AG36="","",VLOOKUP(AG36,'[1]シフト記号表（勤務時間帯）'!$D$6:$X$47,21,FALSE))</f>
      </c>
      <c r="AH37" s="308">
        <f>IF(AH36="","",VLOOKUP(AH36,'[1]シフト記号表（勤務時間帯）'!$D$6:$X$47,21,FALSE))</f>
      </c>
      <c r="AI37" s="306">
        <f>IF(AI36="","",VLOOKUP(AI36,'[1]シフト記号表（勤務時間帯）'!$D$6:$X$47,21,FALSE))</f>
      </c>
      <c r="AJ37" s="307">
        <f>IF(AJ36="","",VLOOKUP(AJ36,'[1]シフト記号表（勤務時間帯）'!$D$6:$X$47,21,FALSE))</f>
      </c>
      <c r="AK37" s="307">
        <f>IF(AK36="","",VLOOKUP(AK36,'[1]シフト記号表（勤務時間帯）'!$D$6:$X$47,21,FALSE))</f>
      </c>
      <c r="AL37" s="307">
        <f>IF(AL36="","",VLOOKUP(AL36,'[1]シフト記号表（勤務時間帯）'!$D$6:$X$47,21,FALSE))</f>
      </c>
      <c r="AM37" s="307">
        <f>IF(AM36="","",VLOOKUP(AM36,'[1]シフト記号表（勤務時間帯）'!$D$6:$X$47,21,FALSE))</f>
      </c>
      <c r="AN37" s="307">
        <f>IF(AN36="","",VLOOKUP(AN36,'[1]シフト記号表（勤務時間帯）'!$D$6:$X$47,21,FALSE))</f>
      </c>
      <c r="AO37" s="308">
        <f>IF(AO36="","",VLOOKUP(AO36,'[1]シフト記号表（勤務時間帯）'!$D$6:$X$47,21,FALSE))</f>
      </c>
      <c r="AP37" s="306">
        <f>IF(AP36="","",VLOOKUP(AP36,'[1]シフト記号表（勤務時間帯）'!$D$6:$X$47,21,FALSE))</f>
      </c>
      <c r="AQ37" s="307">
        <f>IF(AQ36="","",VLOOKUP(AQ36,'[1]シフト記号表（勤務時間帯）'!$D$6:$X$47,21,FALSE))</f>
      </c>
      <c r="AR37" s="307">
        <f>IF(AR36="","",VLOOKUP(AR36,'[1]シフト記号表（勤務時間帯）'!$D$6:$X$47,21,FALSE))</f>
      </c>
      <c r="AS37" s="307">
        <f>IF(AS36="","",VLOOKUP(AS36,'[1]シフト記号表（勤務時間帯）'!$D$6:$X$47,21,FALSE))</f>
      </c>
      <c r="AT37" s="307">
        <f>IF(AT36="","",VLOOKUP(AT36,'[1]シフト記号表（勤務時間帯）'!$D$6:$X$47,21,FALSE))</f>
      </c>
      <c r="AU37" s="307">
        <f>IF(AU36="","",VLOOKUP(AU36,'[1]シフト記号表（勤務時間帯）'!$D$6:$X$47,21,FALSE))</f>
      </c>
      <c r="AV37" s="308">
        <f>IF(AV36="","",VLOOKUP(AV36,'[1]シフト記号表（勤務時間帯）'!$D$6:$X$47,21,FALSE))</f>
      </c>
      <c r="AW37" s="306">
        <f>IF(AW36="","",VLOOKUP(AW36,'[1]シフト記号表（勤務時間帯）'!$D$6:$X$47,21,FALSE))</f>
      </c>
      <c r="AX37" s="307">
        <f>IF(AX36="","",VLOOKUP(AX36,'[1]シフト記号表（勤務時間帯）'!$D$6:$X$47,21,FALSE))</f>
      </c>
      <c r="AY37" s="307">
        <f>IF(AY36="","",VLOOKUP(AY36,'[1]シフト記号表（勤務時間帯）'!$D$6:$X$47,21,FALSE))</f>
      </c>
      <c r="AZ37" s="706">
        <f>IF($BC$3="４週",SUM(U37:AV37),IF($BC$3="暦月",SUM(U37:AY37),""))</f>
        <v>0</v>
      </c>
      <c r="BA37" s="707"/>
      <c r="BB37" s="708">
        <f>IF($BC$3="４週",AZ37/4,IF($BC$3="暦月",(AZ37/($BC$8/7)),""))</f>
        <v>0</v>
      </c>
      <c r="BC37" s="707"/>
      <c r="BD37" s="700"/>
      <c r="BE37" s="701"/>
      <c r="BF37" s="701"/>
      <c r="BG37" s="701"/>
      <c r="BH37" s="702"/>
    </row>
    <row r="38" spans="2:60" ht="20.25" customHeight="1">
      <c r="B38" s="309"/>
      <c r="C38" s="628"/>
      <c r="D38" s="629"/>
      <c r="E38" s="630"/>
      <c r="F38" s="310"/>
      <c r="G38" s="311">
        <f>C36</f>
        <v>0</v>
      </c>
      <c r="H38" s="633"/>
      <c r="I38" s="640"/>
      <c r="J38" s="641"/>
      <c r="K38" s="641"/>
      <c r="L38" s="642"/>
      <c r="M38" s="649"/>
      <c r="N38" s="650"/>
      <c r="O38" s="651"/>
      <c r="P38" s="312" t="s">
        <v>443</v>
      </c>
      <c r="Q38" s="332"/>
      <c r="R38" s="332"/>
      <c r="S38" s="314"/>
      <c r="T38" s="315"/>
      <c r="U38" s="316">
        <f>IF(U36="","",VLOOKUP(U36,'[1]シフト記号表（勤務時間帯）'!$D$6:$Z$47,23,FALSE))</f>
      </c>
      <c r="V38" s="317">
        <f>IF(V36="","",VLOOKUP(V36,'[1]シフト記号表（勤務時間帯）'!$D$6:$Z$47,23,FALSE))</f>
      </c>
      <c r="W38" s="317">
        <f>IF(W36="","",VLOOKUP(W36,'[1]シフト記号表（勤務時間帯）'!$D$6:$Z$47,23,FALSE))</f>
      </c>
      <c r="X38" s="317">
        <f>IF(X36="","",VLOOKUP(X36,'[1]シフト記号表（勤務時間帯）'!$D$6:$Z$47,23,FALSE))</f>
      </c>
      <c r="Y38" s="317">
        <f>IF(Y36="","",VLOOKUP(Y36,'[1]シフト記号表（勤務時間帯）'!$D$6:$Z$47,23,FALSE))</f>
      </c>
      <c r="Z38" s="317">
        <f>IF(Z36="","",VLOOKUP(Z36,'[1]シフト記号表（勤務時間帯）'!$D$6:$Z$47,23,FALSE))</f>
      </c>
      <c r="AA38" s="318">
        <f>IF(AA36="","",VLOOKUP(AA36,'[1]シフト記号表（勤務時間帯）'!$D$6:$Z$47,23,FALSE))</f>
      </c>
      <c r="AB38" s="316">
        <f>IF(AB36="","",VLOOKUP(AB36,'[1]シフト記号表（勤務時間帯）'!$D$6:$Z$47,23,FALSE))</f>
      </c>
      <c r="AC38" s="317">
        <f>IF(AC36="","",VLOOKUP(AC36,'[1]シフト記号表（勤務時間帯）'!$D$6:$Z$47,23,FALSE))</f>
      </c>
      <c r="AD38" s="317">
        <f>IF(AD36="","",VLOOKUP(AD36,'[1]シフト記号表（勤務時間帯）'!$D$6:$Z$47,23,FALSE))</f>
      </c>
      <c r="AE38" s="317">
        <f>IF(AE36="","",VLOOKUP(AE36,'[1]シフト記号表（勤務時間帯）'!$D$6:$Z$47,23,FALSE))</f>
      </c>
      <c r="AF38" s="317">
        <f>IF(AF36="","",VLOOKUP(AF36,'[1]シフト記号表（勤務時間帯）'!$D$6:$Z$47,23,FALSE))</f>
      </c>
      <c r="AG38" s="317">
        <f>IF(AG36="","",VLOOKUP(AG36,'[1]シフト記号表（勤務時間帯）'!$D$6:$Z$47,23,FALSE))</f>
      </c>
      <c r="AH38" s="318">
        <f>IF(AH36="","",VLOOKUP(AH36,'[1]シフト記号表（勤務時間帯）'!$D$6:$Z$47,23,FALSE))</f>
      </c>
      <c r="AI38" s="316">
        <f>IF(AI36="","",VLOOKUP(AI36,'[1]シフト記号表（勤務時間帯）'!$D$6:$Z$47,23,FALSE))</f>
      </c>
      <c r="AJ38" s="317">
        <f>IF(AJ36="","",VLOOKUP(AJ36,'[1]シフト記号表（勤務時間帯）'!$D$6:$Z$47,23,FALSE))</f>
      </c>
      <c r="AK38" s="317">
        <f>IF(AK36="","",VLOOKUP(AK36,'[1]シフト記号表（勤務時間帯）'!$D$6:$Z$47,23,FALSE))</f>
      </c>
      <c r="AL38" s="317">
        <f>IF(AL36="","",VLOOKUP(AL36,'[1]シフト記号表（勤務時間帯）'!$D$6:$Z$47,23,FALSE))</f>
      </c>
      <c r="AM38" s="317">
        <f>IF(AM36="","",VLOOKUP(AM36,'[1]シフト記号表（勤務時間帯）'!$D$6:$Z$47,23,FALSE))</f>
      </c>
      <c r="AN38" s="317">
        <f>IF(AN36="","",VLOOKUP(AN36,'[1]シフト記号表（勤務時間帯）'!$D$6:$Z$47,23,FALSE))</f>
      </c>
      <c r="AO38" s="318">
        <f>IF(AO36="","",VLOOKUP(AO36,'[1]シフト記号表（勤務時間帯）'!$D$6:$Z$47,23,FALSE))</f>
      </c>
      <c r="AP38" s="316">
        <f>IF(AP36="","",VLOOKUP(AP36,'[1]シフト記号表（勤務時間帯）'!$D$6:$Z$47,23,FALSE))</f>
      </c>
      <c r="AQ38" s="317">
        <f>IF(AQ36="","",VLOOKUP(AQ36,'[1]シフト記号表（勤務時間帯）'!$D$6:$Z$47,23,FALSE))</f>
      </c>
      <c r="AR38" s="317">
        <f>IF(AR36="","",VLOOKUP(AR36,'[1]シフト記号表（勤務時間帯）'!$D$6:$Z$47,23,FALSE))</f>
      </c>
      <c r="AS38" s="317">
        <f>IF(AS36="","",VLOOKUP(AS36,'[1]シフト記号表（勤務時間帯）'!$D$6:$Z$47,23,FALSE))</f>
      </c>
      <c r="AT38" s="317">
        <f>IF(AT36="","",VLOOKUP(AT36,'[1]シフト記号表（勤務時間帯）'!$D$6:$Z$47,23,FALSE))</f>
      </c>
      <c r="AU38" s="317">
        <f>IF(AU36="","",VLOOKUP(AU36,'[1]シフト記号表（勤務時間帯）'!$D$6:$Z$47,23,FALSE))</f>
      </c>
      <c r="AV38" s="318">
        <f>IF(AV36="","",VLOOKUP(AV36,'[1]シフト記号表（勤務時間帯）'!$D$6:$Z$47,23,FALSE))</f>
      </c>
      <c r="AW38" s="316">
        <f>IF(AW36="","",VLOOKUP(AW36,'[1]シフト記号表（勤務時間帯）'!$D$6:$Z$47,23,FALSE))</f>
      </c>
      <c r="AX38" s="317">
        <f>IF(AX36="","",VLOOKUP(AX36,'[1]シフト記号表（勤務時間帯）'!$D$6:$Z$47,23,FALSE))</f>
      </c>
      <c r="AY38" s="317">
        <f>IF(AY36="","",VLOOKUP(AY36,'[1]シフト記号表（勤務時間帯）'!$D$6:$Z$47,23,FALSE))</f>
      </c>
      <c r="AZ38" s="709">
        <f>IF($BC$3="４週",SUM(U38:AV38),IF($BC$3="暦月",SUM(U38:AY38),""))</f>
        <v>0</v>
      </c>
      <c r="BA38" s="710"/>
      <c r="BB38" s="711">
        <f>IF($BC$3="４週",AZ38/4,IF($BC$3="暦月",(AZ38/($BC$8/7)),""))</f>
        <v>0</v>
      </c>
      <c r="BC38" s="710"/>
      <c r="BD38" s="703"/>
      <c r="BE38" s="704"/>
      <c r="BF38" s="704"/>
      <c r="BG38" s="704"/>
      <c r="BH38" s="705"/>
    </row>
    <row r="39" spans="2:60" ht="20.25" customHeight="1">
      <c r="B39" s="319"/>
      <c r="C39" s="712"/>
      <c r="D39" s="713"/>
      <c r="E39" s="714"/>
      <c r="F39" s="300"/>
      <c r="G39" s="301"/>
      <c r="H39" s="728"/>
      <c r="I39" s="716"/>
      <c r="J39" s="717"/>
      <c r="K39" s="717"/>
      <c r="L39" s="718"/>
      <c r="M39" s="719"/>
      <c r="N39" s="720"/>
      <c r="O39" s="721"/>
      <c r="P39" s="322" t="s">
        <v>441</v>
      </c>
      <c r="Q39" s="323"/>
      <c r="R39" s="323"/>
      <c r="S39" s="324"/>
      <c r="T39" s="325"/>
      <c r="U39" s="326"/>
      <c r="V39" s="327"/>
      <c r="W39" s="327"/>
      <c r="X39" s="327"/>
      <c r="Y39" s="327"/>
      <c r="Z39" s="327"/>
      <c r="AA39" s="328"/>
      <c r="AB39" s="326"/>
      <c r="AC39" s="327"/>
      <c r="AD39" s="327"/>
      <c r="AE39" s="327"/>
      <c r="AF39" s="327"/>
      <c r="AG39" s="327"/>
      <c r="AH39" s="328"/>
      <c r="AI39" s="326"/>
      <c r="AJ39" s="327"/>
      <c r="AK39" s="327"/>
      <c r="AL39" s="327"/>
      <c r="AM39" s="327"/>
      <c r="AN39" s="327"/>
      <c r="AO39" s="328"/>
      <c r="AP39" s="326"/>
      <c r="AQ39" s="327"/>
      <c r="AR39" s="327"/>
      <c r="AS39" s="327"/>
      <c r="AT39" s="327"/>
      <c r="AU39" s="327"/>
      <c r="AV39" s="328"/>
      <c r="AW39" s="326"/>
      <c r="AX39" s="327"/>
      <c r="AY39" s="327"/>
      <c r="AZ39" s="722"/>
      <c r="BA39" s="723"/>
      <c r="BB39" s="724"/>
      <c r="BC39" s="723"/>
      <c r="BD39" s="725"/>
      <c r="BE39" s="726"/>
      <c r="BF39" s="726"/>
      <c r="BG39" s="726"/>
      <c r="BH39" s="727"/>
    </row>
    <row r="40" spans="2:60" ht="20.25" customHeight="1">
      <c r="B40" s="299">
        <f>B37+1</f>
        <v>7</v>
      </c>
      <c r="C40" s="625"/>
      <c r="D40" s="626"/>
      <c r="E40" s="627"/>
      <c r="F40" s="300">
        <f>C39</f>
        <v>0</v>
      </c>
      <c r="G40" s="301"/>
      <c r="H40" s="632"/>
      <c r="I40" s="637"/>
      <c r="J40" s="638"/>
      <c r="K40" s="638"/>
      <c r="L40" s="639"/>
      <c r="M40" s="646"/>
      <c r="N40" s="647"/>
      <c r="O40" s="648"/>
      <c r="P40" s="302" t="s">
        <v>442</v>
      </c>
      <c r="Q40" s="303"/>
      <c r="R40" s="303"/>
      <c r="S40" s="304"/>
      <c r="T40" s="305"/>
      <c r="U40" s="306">
        <f>IF(U39="","",VLOOKUP(U39,'[1]シフト記号表（勤務時間帯）'!$D$6:$X$47,21,FALSE))</f>
      </c>
      <c r="V40" s="307">
        <f>IF(V39="","",VLOOKUP(V39,'[1]シフト記号表（勤務時間帯）'!$D$6:$X$47,21,FALSE))</f>
      </c>
      <c r="W40" s="307">
        <f>IF(W39="","",VLOOKUP(W39,'[1]シフト記号表（勤務時間帯）'!$D$6:$X$47,21,FALSE))</f>
      </c>
      <c r="X40" s="307">
        <f>IF(X39="","",VLOOKUP(X39,'[1]シフト記号表（勤務時間帯）'!$D$6:$X$47,21,FALSE))</f>
      </c>
      <c r="Y40" s="307">
        <f>IF(Y39="","",VLOOKUP(Y39,'[1]シフト記号表（勤務時間帯）'!$D$6:$X$47,21,FALSE))</f>
      </c>
      <c r="Z40" s="307">
        <f>IF(Z39="","",VLOOKUP(Z39,'[1]シフト記号表（勤務時間帯）'!$D$6:$X$47,21,FALSE))</f>
      </c>
      <c r="AA40" s="308">
        <f>IF(AA39="","",VLOOKUP(AA39,'[1]シフト記号表（勤務時間帯）'!$D$6:$X$47,21,FALSE))</f>
      </c>
      <c r="AB40" s="306">
        <f>IF(AB39="","",VLOOKUP(AB39,'[1]シフト記号表（勤務時間帯）'!$D$6:$X$47,21,FALSE))</f>
      </c>
      <c r="AC40" s="307">
        <f>IF(AC39="","",VLOOKUP(AC39,'[1]シフト記号表（勤務時間帯）'!$D$6:$X$47,21,FALSE))</f>
      </c>
      <c r="AD40" s="307">
        <f>IF(AD39="","",VLOOKUP(AD39,'[1]シフト記号表（勤務時間帯）'!$D$6:$X$47,21,FALSE))</f>
      </c>
      <c r="AE40" s="307">
        <f>IF(AE39="","",VLOOKUP(AE39,'[1]シフト記号表（勤務時間帯）'!$D$6:$X$47,21,FALSE))</f>
      </c>
      <c r="AF40" s="307">
        <f>IF(AF39="","",VLOOKUP(AF39,'[1]シフト記号表（勤務時間帯）'!$D$6:$X$47,21,FALSE))</f>
      </c>
      <c r="AG40" s="307">
        <f>IF(AG39="","",VLOOKUP(AG39,'[1]シフト記号表（勤務時間帯）'!$D$6:$X$47,21,FALSE))</f>
      </c>
      <c r="AH40" s="308">
        <f>IF(AH39="","",VLOOKUP(AH39,'[1]シフト記号表（勤務時間帯）'!$D$6:$X$47,21,FALSE))</f>
      </c>
      <c r="AI40" s="306">
        <f>IF(AI39="","",VLOOKUP(AI39,'[1]シフト記号表（勤務時間帯）'!$D$6:$X$47,21,FALSE))</f>
      </c>
      <c r="AJ40" s="307">
        <f>IF(AJ39="","",VLOOKUP(AJ39,'[1]シフト記号表（勤務時間帯）'!$D$6:$X$47,21,FALSE))</f>
      </c>
      <c r="AK40" s="307">
        <f>IF(AK39="","",VLOOKUP(AK39,'[1]シフト記号表（勤務時間帯）'!$D$6:$X$47,21,FALSE))</f>
      </c>
      <c r="AL40" s="307">
        <f>IF(AL39="","",VLOOKUP(AL39,'[1]シフト記号表（勤務時間帯）'!$D$6:$X$47,21,FALSE))</f>
      </c>
      <c r="AM40" s="307">
        <f>IF(AM39="","",VLOOKUP(AM39,'[1]シフト記号表（勤務時間帯）'!$D$6:$X$47,21,FALSE))</f>
      </c>
      <c r="AN40" s="307">
        <f>IF(AN39="","",VLOOKUP(AN39,'[1]シフト記号表（勤務時間帯）'!$D$6:$X$47,21,FALSE))</f>
      </c>
      <c r="AO40" s="308">
        <f>IF(AO39="","",VLOOKUP(AO39,'[1]シフト記号表（勤務時間帯）'!$D$6:$X$47,21,FALSE))</f>
      </c>
      <c r="AP40" s="306">
        <f>IF(AP39="","",VLOOKUP(AP39,'[1]シフト記号表（勤務時間帯）'!$D$6:$X$47,21,FALSE))</f>
      </c>
      <c r="AQ40" s="307">
        <f>IF(AQ39="","",VLOOKUP(AQ39,'[1]シフト記号表（勤務時間帯）'!$D$6:$X$47,21,FALSE))</f>
      </c>
      <c r="AR40" s="307">
        <f>IF(AR39="","",VLOOKUP(AR39,'[1]シフト記号表（勤務時間帯）'!$D$6:$X$47,21,FALSE))</f>
      </c>
      <c r="AS40" s="307">
        <f>IF(AS39="","",VLOOKUP(AS39,'[1]シフト記号表（勤務時間帯）'!$D$6:$X$47,21,FALSE))</f>
      </c>
      <c r="AT40" s="307">
        <f>IF(AT39="","",VLOOKUP(AT39,'[1]シフト記号表（勤務時間帯）'!$D$6:$X$47,21,FALSE))</f>
      </c>
      <c r="AU40" s="307">
        <f>IF(AU39="","",VLOOKUP(AU39,'[1]シフト記号表（勤務時間帯）'!$D$6:$X$47,21,FALSE))</f>
      </c>
      <c r="AV40" s="308">
        <f>IF(AV39="","",VLOOKUP(AV39,'[1]シフト記号表（勤務時間帯）'!$D$6:$X$47,21,FALSE))</f>
      </c>
      <c r="AW40" s="306">
        <f>IF(AW39="","",VLOOKUP(AW39,'[1]シフト記号表（勤務時間帯）'!$D$6:$X$47,21,FALSE))</f>
      </c>
      <c r="AX40" s="307">
        <f>IF(AX39="","",VLOOKUP(AX39,'[1]シフト記号表（勤務時間帯）'!$D$6:$X$47,21,FALSE))</f>
      </c>
      <c r="AY40" s="307">
        <f>IF(AY39="","",VLOOKUP(AY39,'[1]シフト記号表（勤務時間帯）'!$D$6:$X$47,21,FALSE))</f>
      </c>
      <c r="AZ40" s="706">
        <f>IF($BC$3="４週",SUM(U40:AV40),IF($BC$3="暦月",SUM(U40:AY40),""))</f>
        <v>0</v>
      </c>
      <c r="BA40" s="707"/>
      <c r="BB40" s="708">
        <f>IF($BC$3="４週",AZ40/4,IF($BC$3="暦月",(AZ40/($BC$8/7)),""))</f>
        <v>0</v>
      </c>
      <c r="BC40" s="707"/>
      <c r="BD40" s="700"/>
      <c r="BE40" s="701"/>
      <c r="BF40" s="701"/>
      <c r="BG40" s="701"/>
      <c r="BH40" s="702"/>
    </row>
    <row r="41" spans="2:60" ht="20.25" customHeight="1">
      <c r="B41" s="309"/>
      <c r="C41" s="628"/>
      <c r="D41" s="629"/>
      <c r="E41" s="630"/>
      <c r="F41" s="310"/>
      <c r="G41" s="311">
        <f>C39</f>
        <v>0</v>
      </c>
      <c r="H41" s="633"/>
      <c r="I41" s="640"/>
      <c r="J41" s="641"/>
      <c r="K41" s="641"/>
      <c r="L41" s="642"/>
      <c r="M41" s="649"/>
      <c r="N41" s="650"/>
      <c r="O41" s="651"/>
      <c r="P41" s="312" t="s">
        <v>443</v>
      </c>
      <c r="Q41" s="329"/>
      <c r="R41" s="329"/>
      <c r="S41" s="330"/>
      <c r="T41" s="331"/>
      <c r="U41" s="316">
        <f>IF(U39="","",VLOOKUP(U39,'[1]シフト記号表（勤務時間帯）'!$D$6:$Z$47,23,FALSE))</f>
      </c>
      <c r="V41" s="317">
        <f>IF(V39="","",VLOOKUP(V39,'[1]シフト記号表（勤務時間帯）'!$D$6:$Z$47,23,FALSE))</f>
      </c>
      <c r="W41" s="317">
        <f>IF(W39="","",VLOOKUP(W39,'[1]シフト記号表（勤務時間帯）'!$D$6:$Z$47,23,FALSE))</f>
      </c>
      <c r="X41" s="317">
        <f>IF(X39="","",VLOOKUP(X39,'[1]シフト記号表（勤務時間帯）'!$D$6:$Z$47,23,FALSE))</f>
      </c>
      <c r="Y41" s="317">
        <f>IF(Y39="","",VLOOKUP(Y39,'[1]シフト記号表（勤務時間帯）'!$D$6:$Z$47,23,FALSE))</f>
      </c>
      <c r="Z41" s="317">
        <f>IF(Z39="","",VLOOKUP(Z39,'[1]シフト記号表（勤務時間帯）'!$D$6:$Z$47,23,FALSE))</f>
      </c>
      <c r="AA41" s="318">
        <f>IF(AA39="","",VLOOKUP(AA39,'[1]シフト記号表（勤務時間帯）'!$D$6:$Z$47,23,FALSE))</f>
      </c>
      <c r="AB41" s="316">
        <f>IF(AB39="","",VLOOKUP(AB39,'[1]シフト記号表（勤務時間帯）'!$D$6:$Z$47,23,FALSE))</f>
      </c>
      <c r="AC41" s="317">
        <f>IF(AC39="","",VLOOKUP(AC39,'[1]シフト記号表（勤務時間帯）'!$D$6:$Z$47,23,FALSE))</f>
      </c>
      <c r="AD41" s="317">
        <f>IF(AD39="","",VLOOKUP(AD39,'[1]シフト記号表（勤務時間帯）'!$D$6:$Z$47,23,FALSE))</f>
      </c>
      <c r="AE41" s="317">
        <f>IF(AE39="","",VLOOKUP(AE39,'[1]シフト記号表（勤務時間帯）'!$D$6:$Z$47,23,FALSE))</f>
      </c>
      <c r="AF41" s="317">
        <f>IF(AF39="","",VLOOKUP(AF39,'[1]シフト記号表（勤務時間帯）'!$D$6:$Z$47,23,FALSE))</f>
      </c>
      <c r="AG41" s="317">
        <f>IF(AG39="","",VLOOKUP(AG39,'[1]シフト記号表（勤務時間帯）'!$D$6:$Z$47,23,FALSE))</f>
      </c>
      <c r="AH41" s="318">
        <f>IF(AH39="","",VLOOKUP(AH39,'[1]シフト記号表（勤務時間帯）'!$D$6:$Z$47,23,FALSE))</f>
      </c>
      <c r="AI41" s="316">
        <f>IF(AI39="","",VLOOKUP(AI39,'[1]シフト記号表（勤務時間帯）'!$D$6:$Z$47,23,FALSE))</f>
      </c>
      <c r="AJ41" s="317">
        <f>IF(AJ39="","",VLOOKUP(AJ39,'[1]シフト記号表（勤務時間帯）'!$D$6:$Z$47,23,FALSE))</f>
      </c>
      <c r="AK41" s="317">
        <f>IF(AK39="","",VLOOKUP(AK39,'[1]シフト記号表（勤務時間帯）'!$D$6:$Z$47,23,FALSE))</f>
      </c>
      <c r="AL41" s="317">
        <f>IF(AL39="","",VLOOKUP(AL39,'[1]シフト記号表（勤務時間帯）'!$D$6:$Z$47,23,FALSE))</f>
      </c>
      <c r="AM41" s="317">
        <f>IF(AM39="","",VLOOKUP(AM39,'[1]シフト記号表（勤務時間帯）'!$D$6:$Z$47,23,FALSE))</f>
      </c>
      <c r="AN41" s="317">
        <f>IF(AN39="","",VLOOKUP(AN39,'[1]シフト記号表（勤務時間帯）'!$D$6:$Z$47,23,FALSE))</f>
      </c>
      <c r="AO41" s="318">
        <f>IF(AO39="","",VLOOKUP(AO39,'[1]シフト記号表（勤務時間帯）'!$D$6:$Z$47,23,FALSE))</f>
      </c>
      <c r="AP41" s="316">
        <f>IF(AP39="","",VLOOKUP(AP39,'[1]シフト記号表（勤務時間帯）'!$D$6:$Z$47,23,FALSE))</f>
      </c>
      <c r="AQ41" s="317">
        <f>IF(AQ39="","",VLOOKUP(AQ39,'[1]シフト記号表（勤務時間帯）'!$D$6:$Z$47,23,FALSE))</f>
      </c>
      <c r="AR41" s="317">
        <f>IF(AR39="","",VLOOKUP(AR39,'[1]シフト記号表（勤務時間帯）'!$D$6:$Z$47,23,FALSE))</f>
      </c>
      <c r="AS41" s="317">
        <f>IF(AS39="","",VLOOKUP(AS39,'[1]シフト記号表（勤務時間帯）'!$D$6:$Z$47,23,FALSE))</f>
      </c>
      <c r="AT41" s="317">
        <f>IF(AT39="","",VLOOKUP(AT39,'[1]シフト記号表（勤務時間帯）'!$D$6:$Z$47,23,FALSE))</f>
      </c>
      <c r="AU41" s="317">
        <f>IF(AU39="","",VLOOKUP(AU39,'[1]シフト記号表（勤務時間帯）'!$D$6:$Z$47,23,FALSE))</f>
      </c>
      <c r="AV41" s="318">
        <f>IF(AV39="","",VLOOKUP(AV39,'[1]シフト記号表（勤務時間帯）'!$D$6:$Z$47,23,FALSE))</f>
      </c>
      <c r="AW41" s="316">
        <f>IF(AW39="","",VLOOKUP(AW39,'[1]シフト記号表（勤務時間帯）'!$D$6:$Z$47,23,FALSE))</f>
      </c>
      <c r="AX41" s="317">
        <f>IF(AX39="","",VLOOKUP(AX39,'[1]シフト記号表（勤務時間帯）'!$D$6:$Z$47,23,FALSE))</f>
      </c>
      <c r="AY41" s="317">
        <f>IF(AY39="","",VLOOKUP(AY39,'[1]シフト記号表（勤務時間帯）'!$D$6:$Z$47,23,FALSE))</f>
      </c>
      <c r="AZ41" s="709">
        <f>IF($BC$3="４週",SUM(U41:AV41),IF($BC$3="暦月",SUM(U41:AY41),""))</f>
        <v>0</v>
      </c>
      <c r="BA41" s="710"/>
      <c r="BB41" s="711">
        <f>IF($BC$3="４週",AZ41/4,IF($BC$3="暦月",(AZ41/($BC$8/7)),""))</f>
        <v>0</v>
      </c>
      <c r="BC41" s="710"/>
      <c r="BD41" s="703"/>
      <c r="BE41" s="704"/>
      <c r="BF41" s="704"/>
      <c r="BG41" s="704"/>
      <c r="BH41" s="705"/>
    </row>
    <row r="42" spans="2:60" ht="20.25" customHeight="1">
      <c r="B42" s="319"/>
      <c r="C42" s="712"/>
      <c r="D42" s="713"/>
      <c r="E42" s="714"/>
      <c r="F42" s="300"/>
      <c r="G42" s="301"/>
      <c r="H42" s="728"/>
      <c r="I42" s="716"/>
      <c r="J42" s="717"/>
      <c r="K42" s="717"/>
      <c r="L42" s="718"/>
      <c r="M42" s="719"/>
      <c r="N42" s="720"/>
      <c r="O42" s="721"/>
      <c r="P42" s="322" t="s">
        <v>441</v>
      </c>
      <c r="Q42" s="323"/>
      <c r="R42" s="323"/>
      <c r="S42" s="324"/>
      <c r="T42" s="325"/>
      <c r="U42" s="326"/>
      <c r="V42" s="327"/>
      <c r="W42" s="327"/>
      <c r="X42" s="327"/>
      <c r="Y42" s="327"/>
      <c r="Z42" s="327"/>
      <c r="AA42" s="328"/>
      <c r="AB42" s="326"/>
      <c r="AC42" s="327"/>
      <c r="AD42" s="327"/>
      <c r="AE42" s="327"/>
      <c r="AF42" s="327"/>
      <c r="AG42" s="327"/>
      <c r="AH42" s="328"/>
      <c r="AI42" s="326"/>
      <c r="AJ42" s="327"/>
      <c r="AK42" s="327"/>
      <c r="AL42" s="327"/>
      <c r="AM42" s="327"/>
      <c r="AN42" s="327"/>
      <c r="AO42" s="328"/>
      <c r="AP42" s="326"/>
      <c r="AQ42" s="327"/>
      <c r="AR42" s="327"/>
      <c r="AS42" s="327"/>
      <c r="AT42" s="327"/>
      <c r="AU42" s="327"/>
      <c r="AV42" s="328"/>
      <c r="AW42" s="326"/>
      <c r="AX42" s="327"/>
      <c r="AY42" s="327"/>
      <c r="AZ42" s="722"/>
      <c r="BA42" s="723"/>
      <c r="BB42" s="724"/>
      <c r="BC42" s="723"/>
      <c r="BD42" s="725"/>
      <c r="BE42" s="726"/>
      <c r="BF42" s="726"/>
      <c r="BG42" s="726"/>
      <c r="BH42" s="727"/>
    </row>
    <row r="43" spans="2:60" ht="20.25" customHeight="1">
      <c r="B43" s="299">
        <f>B40+1</f>
        <v>8</v>
      </c>
      <c r="C43" s="625"/>
      <c r="D43" s="626"/>
      <c r="E43" s="627"/>
      <c r="F43" s="300">
        <f>C42</f>
        <v>0</v>
      </c>
      <c r="G43" s="301"/>
      <c r="H43" s="632"/>
      <c r="I43" s="637"/>
      <c r="J43" s="638"/>
      <c r="K43" s="638"/>
      <c r="L43" s="639"/>
      <c r="M43" s="646"/>
      <c r="N43" s="647"/>
      <c r="O43" s="648"/>
      <c r="P43" s="302" t="s">
        <v>442</v>
      </c>
      <c r="Q43" s="303"/>
      <c r="R43" s="303"/>
      <c r="S43" s="304"/>
      <c r="T43" s="305"/>
      <c r="U43" s="306">
        <f>IF(U42="","",VLOOKUP(U42,'[1]シフト記号表（勤務時間帯）'!$D$6:$X$47,21,FALSE))</f>
      </c>
      <c r="V43" s="307">
        <f>IF(V42="","",VLOOKUP(V42,'[1]シフト記号表（勤務時間帯）'!$D$6:$X$47,21,FALSE))</f>
      </c>
      <c r="W43" s="307">
        <f>IF(W42="","",VLOOKUP(W42,'[1]シフト記号表（勤務時間帯）'!$D$6:$X$47,21,FALSE))</f>
      </c>
      <c r="X43" s="307">
        <f>IF(X42="","",VLOOKUP(X42,'[1]シフト記号表（勤務時間帯）'!$D$6:$X$47,21,FALSE))</f>
      </c>
      <c r="Y43" s="307">
        <f>IF(Y42="","",VLOOKUP(Y42,'[1]シフト記号表（勤務時間帯）'!$D$6:$X$47,21,FALSE))</f>
      </c>
      <c r="Z43" s="307">
        <f>IF(Z42="","",VLOOKUP(Z42,'[1]シフト記号表（勤務時間帯）'!$D$6:$X$47,21,FALSE))</f>
      </c>
      <c r="AA43" s="308">
        <f>IF(AA42="","",VLOOKUP(AA42,'[1]シフト記号表（勤務時間帯）'!$D$6:$X$47,21,FALSE))</f>
      </c>
      <c r="AB43" s="306">
        <f>IF(AB42="","",VLOOKUP(AB42,'[1]シフト記号表（勤務時間帯）'!$D$6:$X$47,21,FALSE))</f>
      </c>
      <c r="AC43" s="307">
        <f>IF(AC42="","",VLOOKUP(AC42,'[1]シフト記号表（勤務時間帯）'!$D$6:$X$47,21,FALSE))</f>
      </c>
      <c r="AD43" s="307">
        <f>IF(AD42="","",VLOOKUP(AD42,'[1]シフト記号表（勤務時間帯）'!$D$6:$X$47,21,FALSE))</f>
      </c>
      <c r="AE43" s="307">
        <f>IF(AE42="","",VLOOKUP(AE42,'[1]シフト記号表（勤務時間帯）'!$D$6:$X$47,21,FALSE))</f>
      </c>
      <c r="AF43" s="307">
        <f>IF(AF42="","",VLOOKUP(AF42,'[1]シフト記号表（勤務時間帯）'!$D$6:$X$47,21,FALSE))</f>
      </c>
      <c r="AG43" s="307">
        <f>IF(AG42="","",VLOOKUP(AG42,'[1]シフト記号表（勤務時間帯）'!$D$6:$X$47,21,FALSE))</f>
      </c>
      <c r="AH43" s="308">
        <f>IF(AH42="","",VLOOKUP(AH42,'[1]シフト記号表（勤務時間帯）'!$D$6:$X$47,21,FALSE))</f>
      </c>
      <c r="AI43" s="306">
        <f>IF(AI42="","",VLOOKUP(AI42,'[1]シフト記号表（勤務時間帯）'!$D$6:$X$47,21,FALSE))</f>
      </c>
      <c r="AJ43" s="307">
        <f>IF(AJ42="","",VLOOKUP(AJ42,'[1]シフト記号表（勤務時間帯）'!$D$6:$X$47,21,FALSE))</f>
      </c>
      <c r="AK43" s="307">
        <f>IF(AK42="","",VLOOKUP(AK42,'[1]シフト記号表（勤務時間帯）'!$D$6:$X$47,21,FALSE))</f>
      </c>
      <c r="AL43" s="307">
        <f>IF(AL42="","",VLOOKUP(AL42,'[1]シフト記号表（勤務時間帯）'!$D$6:$X$47,21,FALSE))</f>
      </c>
      <c r="AM43" s="307">
        <f>IF(AM42="","",VLOOKUP(AM42,'[1]シフト記号表（勤務時間帯）'!$D$6:$X$47,21,FALSE))</f>
      </c>
      <c r="AN43" s="307">
        <f>IF(AN42="","",VLOOKUP(AN42,'[1]シフト記号表（勤務時間帯）'!$D$6:$X$47,21,FALSE))</f>
      </c>
      <c r="AO43" s="308">
        <f>IF(AO42="","",VLOOKUP(AO42,'[1]シフト記号表（勤務時間帯）'!$D$6:$X$47,21,FALSE))</f>
      </c>
      <c r="AP43" s="306">
        <f>IF(AP42="","",VLOOKUP(AP42,'[1]シフト記号表（勤務時間帯）'!$D$6:$X$47,21,FALSE))</f>
      </c>
      <c r="AQ43" s="307">
        <f>IF(AQ42="","",VLOOKUP(AQ42,'[1]シフト記号表（勤務時間帯）'!$D$6:$X$47,21,FALSE))</f>
      </c>
      <c r="AR43" s="307">
        <f>IF(AR42="","",VLOOKUP(AR42,'[1]シフト記号表（勤務時間帯）'!$D$6:$X$47,21,FALSE))</f>
      </c>
      <c r="AS43" s="307">
        <f>IF(AS42="","",VLOOKUP(AS42,'[1]シフト記号表（勤務時間帯）'!$D$6:$X$47,21,FALSE))</f>
      </c>
      <c r="AT43" s="307">
        <f>IF(AT42="","",VLOOKUP(AT42,'[1]シフト記号表（勤務時間帯）'!$D$6:$X$47,21,FALSE))</f>
      </c>
      <c r="AU43" s="307">
        <f>IF(AU42="","",VLOOKUP(AU42,'[1]シフト記号表（勤務時間帯）'!$D$6:$X$47,21,FALSE))</f>
      </c>
      <c r="AV43" s="308">
        <f>IF(AV42="","",VLOOKUP(AV42,'[1]シフト記号表（勤務時間帯）'!$D$6:$X$47,21,FALSE))</f>
      </c>
      <c r="AW43" s="306">
        <f>IF(AW42="","",VLOOKUP(AW42,'[1]シフト記号表（勤務時間帯）'!$D$6:$X$47,21,FALSE))</f>
      </c>
      <c r="AX43" s="307">
        <f>IF(AX42="","",VLOOKUP(AX42,'[1]シフト記号表（勤務時間帯）'!$D$6:$X$47,21,FALSE))</f>
      </c>
      <c r="AY43" s="307">
        <f>IF(AY42="","",VLOOKUP(AY42,'[1]シフト記号表（勤務時間帯）'!$D$6:$X$47,21,FALSE))</f>
      </c>
      <c r="AZ43" s="706">
        <f>IF($BC$3="４週",SUM(U43:AV43),IF($BC$3="暦月",SUM(U43:AY43),""))</f>
        <v>0</v>
      </c>
      <c r="BA43" s="707"/>
      <c r="BB43" s="708">
        <f>IF($BC$3="４週",AZ43/4,IF($BC$3="暦月",(AZ43/($BC$8/7)),""))</f>
        <v>0</v>
      </c>
      <c r="BC43" s="707"/>
      <c r="BD43" s="700"/>
      <c r="BE43" s="701"/>
      <c r="BF43" s="701"/>
      <c r="BG43" s="701"/>
      <c r="BH43" s="702"/>
    </row>
    <row r="44" spans="2:60" ht="20.25" customHeight="1">
      <c r="B44" s="309"/>
      <c r="C44" s="628"/>
      <c r="D44" s="629"/>
      <c r="E44" s="630"/>
      <c r="F44" s="310"/>
      <c r="G44" s="311">
        <f>C42</f>
        <v>0</v>
      </c>
      <c r="H44" s="633"/>
      <c r="I44" s="640"/>
      <c r="J44" s="641"/>
      <c r="K44" s="641"/>
      <c r="L44" s="642"/>
      <c r="M44" s="649"/>
      <c r="N44" s="650"/>
      <c r="O44" s="651"/>
      <c r="P44" s="312" t="s">
        <v>443</v>
      </c>
      <c r="Q44" s="332"/>
      <c r="R44" s="332"/>
      <c r="S44" s="314"/>
      <c r="T44" s="315"/>
      <c r="U44" s="316">
        <f>IF(U42="","",VLOOKUP(U42,'[1]シフト記号表（勤務時間帯）'!$D$6:$Z$47,23,FALSE))</f>
      </c>
      <c r="V44" s="317">
        <f>IF(V42="","",VLOOKUP(V42,'[1]シフト記号表（勤務時間帯）'!$D$6:$Z$47,23,FALSE))</f>
      </c>
      <c r="W44" s="317">
        <f>IF(W42="","",VLOOKUP(W42,'[1]シフト記号表（勤務時間帯）'!$D$6:$Z$47,23,FALSE))</f>
      </c>
      <c r="X44" s="317">
        <f>IF(X42="","",VLOOKUP(X42,'[1]シフト記号表（勤務時間帯）'!$D$6:$Z$47,23,FALSE))</f>
      </c>
      <c r="Y44" s="317">
        <f>IF(Y42="","",VLOOKUP(Y42,'[1]シフト記号表（勤務時間帯）'!$D$6:$Z$47,23,FALSE))</f>
      </c>
      <c r="Z44" s="317">
        <f>IF(Z42="","",VLOOKUP(Z42,'[1]シフト記号表（勤務時間帯）'!$D$6:$Z$47,23,FALSE))</f>
      </c>
      <c r="AA44" s="318">
        <f>IF(AA42="","",VLOOKUP(AA42,'[1]シフト記号表（勤務時間帯）'!$D$6:$Z$47,23,FALSE))</f>
      </c>
      <c r="AB44" s="316">
        <f>IF(AB42="","",VLOOKUP(AB42,'[1]シフト記号表（勤務時間帯）'!$D$6:$Z$47,23,FALSE))</f>
      </c>
      <c r="AC44" s="317">
        <f>IF(AC42="","",VLOOKUP(AC42,'[1]シフト記号表（勤務時間帯）'!$D$6:$Z$47,23,FALSE))</f>
      </c>
      <c r="AD44" s="317">
        <f>IF(AD42="","",VLOOKUP(AD42,'[1]シフト記号表（勤務時間帯）'!$D$6:$Z$47,23,FALSE))</f>
      </c>
      <c r="AE44" s="317">
        <f>IF(AE42="","",VLOOKUP(AE42,'[1]シフト記号表（勤務時間帯）'!$D$6:$Z$47,23,FALSE))</f>
      </c>
      <c r="AF44" s="317">
        <f>IF(AF42="","",VLOOKUP(AF42,'[1]シフト記号表（勤務時間帯）'!$D$6:$Z$47,23,FALSE))</f>
      </c>
      <c r="AG44" s="317">
        <f>IF(AG42="","",VLOOKUP(AG42,'[1]シフト記号表（勤務時間帯）'!$D$6:$Z$47,23,FALSE))</f>
      </c>
      <c r="AH44" s="318">
        <f>IF(AH42="","",VLOOKUP(AH42,'[1]シフト記号表（勤務時間帯）'!$D$6:$Z$47,23,FALSE))</f>
      </c>
      <c r="AI44" s="316">
        <f>IF(AI42="","",VLOOKUP(AI42,'[1]シフト記号表（勤務時間帯）'!$D$6:$Z$47,23,FALSE))</f>
      </c>
      <c r="AJ44" s="317">
        <f>IF(AJ42="","",VLOOKUP(AJ42,'[1]シフト記号表（勤務時間帯）'!$D$6:$Z$47,23,FALSE))</f>
      </c>
      <c r="AK44" s="317">
        <f>IF(AK42="","",VLOOKUP(AK42,'[1]シフト記号表（勤務時間帯）'!$D$6:$Z$47,23,FALSE))</f>
      </c>
      <c r="AL44" s="317">
        <f>IF(AL42="","",VLOOKUP(AL42,'[1]シフト記号表（勤務時間帯）'!$D$6:$Z$47,23,FALSE))</f>
      </c>
      <c r="AM44" s="317">
        <f>IF(AM42="","",VLOOKUP(AM42,'[1]シフト記号表（勤務時間帯）'!$D$6:$Z$47,23,FALSE))</f>
      </c>
      <c r="AN44" s="317">
        <f>IF(AN42="","",VLOOKUP(AN42,'[1]シフト記号表（勤務時間帯）'!$D$6:$Z$47,23,FALSE))</f>
      </c>
      <c r="AO44" s="318">
        <f>IF(AO42="","",VLOOKUP(AO42,'[1]シフト記号表（勤務時間帯）'!$D$6:$Z$47,23,FALSE))</f>
      </c>
      <c r="AP44" s="316">
        <f>IF(AP42="","",VLOOKUP(AP42,'[1]シフト記号表（勤務時間帯）'!$D$6:$Z$47,23,FALSE))</f>
      </c>
      <c r="AQ44" s="317">
        <f>IF(AQ42="","",VLOOKUP(AQ42,'[1]シフト記号表（勤務時間帯）'!$D$6:$Z$47,23,FALSE))</f>
      </c>
      <c r="AR44" s="317">
        <f>IF(AR42="","",VLOOKUP(AR42,'[1]シフト記号表（勤務時間帯）'!$D$6:$Z$47,23,FALSE))</f>
      </c>
      <c r="AS44" s="317">
        <f>IF(AS42="","",VLOOKUP(AS42,'[1]シフト記号表（勤務時間帯）'!$D$6:$Z$47,23,FALSE))</f>
      </c>
      <c r="AT44" s="317">
        <f>IF(AT42="","",VLOOKUP(AT42,'[1]シフト記号表（勤務時間帯）'!$D$6:$Z$47,23,FALSE))</f>
      </c>
      <c r="AU44" s="317">
        <f>IF(AU42="","",VLOOKUP(AU42,'[1]シフト記号表（勤務時間帯）'!$D$6:$Z$47,23,FALSE))</f>
      </c>
      <c r="AV44" s="318">
        <f>IF(AV42="","",VLOOKUP(AV42,'[1]シフト記号表（勤務時間帯）'!$D$6:$Z$47,23,FALSE))</f>
      </c>
      <c r="AW44" s="316">
        <f>IF(AW42="","",VLOOKUP(AW42,'[1]シフト記号表（勤務時間帯）'!$D$6:$Z$47,23,FALSE))</f>
      </c>
      <c r="AX44" s="317">
        <f>IF(AX42="","",VLOOKUP(AX42,'[1]シフト記号表（勤務時間帯）'!$D$6:$Z$47,23,FALSE))</f>
      </c>
      <c r="AY44" s="317">
        <f>IF(AY42="","",VLOOKUP(AY42,'[1]シフト記号表（勤務時間帯）'!$D$6:$Z$47,23,FALSE))</f>
      </c>
      <c r="AZ44" s="709">
        <f>IF($BC$3="４週",SUM(U44:AV44),IF($BC$3="暦月",SUM(U44:AY44),""))</f>
        <v>0</v>
      </c>
      <c r="BA44" s="710"/>
      <c r="BB44" s="711">
        <f>IF($BC$3="４週",AZ44/4,IF($BC$3="暦月",(AZ44/($BC$8/7)),""))</f>
        <v>0</v>
      </c>
      <c r="BC44" s="710"/>
      <c r="BD44" s="703"/>
      <c r="BE44" s="704"/>
      <c r="BF44" s="704"/>
      <c r="BG44" s="704"/>
      <c r="BH44" s="705"/>
    </row>
    <row r="45" spans="2:60" ht="20.25" customHeight="1">
      <c r="B45" s="319"/>
      <c r="C45" s="712"/>
      <c r="D45" s="713"/>
      <c r="E45" s="714"/>
      <c r="F45" s="300"/>
      <c r="G45" s="301"/>
      <c r="H45" s="728"/>
      <c r="I45" s="716"/>
      <c r="J45" s="717"/>
      <c r="K45" s="717"/>
      <c r="L45" s="718"/>
      <c r="M45" s="719"/>
      <c r="N45" s="720"/>
      <c r="O45" s="721"/>
      <c r="P45" s="322" t="s">
        <v>441</v>
      </c>
      <c r="Q45" s="323"/>
      <c r="R45" s="323"/>
      <c r="S45" s="324"/>
      <c r="T45" s="325"/>
      <c r="U45" s="326"/>
      <c r="V45" s="327"/>
      <c r="W45" s="327"/>
      <c r="X45" s="327"/>
      <c r="Y45" s="327"/>
      <c r="Z45" s="327"/>
      <c r="AA45" s="328"/>
      <c r="AB45" s="326"/>
      <c r="AC45" s="327"/>
      <c r="AD45" s="327"/>
      <c r="AE45" s="327"/>
      <c r="AF45" s="327"/>
      <c r="AG45" s="327"/>
      <c r="AH45" s="328"/>
      <c r="AI45" s="326"/>
      <c r="AJ45" s="327"/>
      <c r="AK45" s="327"/>
      <c r="AL45" s="327"/>
      <c r="AM45" s="327"/>
      <c r="AN45" s="327"/>
      <c r="AO45" s="328"/>
      <c r="AP45" s="326"/>
      <c r="AQ45" s="327"/>
      <c r="AR45" s="327"/>
      <c r="AS45" s="327"/>
      <c r="AT45" s="327"/>
      <c r="AU45" s="327"/>
      <c r="AV45" s="328"/>
      <c r="AW45" s="326"/>
      <c r="AX45" s="327"/>
      <c r="AY45" s="327"/>
      <c r="AZ45" s="722"/>
      <c r="BA45" s="723"/>
      <c r="BB45" s="724"/>
      <c r="BC45" s="723"/>
      <c r="BD45" s="725"/>
      <c r="BE45" s="726"/>
      <c r="BF45" s="726"/>
      <c r="BG45" s="726"/>
      <c r="BH45" s="727"/>
    </row>
    <row r="46" spans="2:60" ht="20.25" customHeight="1">
      <c r="B46" s="299">
        <f>B43+1</f>
        <v>9</v>
      </c>
      <c r="C46" s="625"/>
      <c r="D46" s="626"/>
      <c r="E46" s="627"/>
      <c r="F46" s="300">
        <f>C45</f>
        <v>0</v>
      </c>
      <c r="G46" s="301"/>
      <c r="H46" s="632"/>
      <c r="I46" s="637"/>
      <c r="J46" s="638"/>
      <c r="K46" s="638"/>
      <c r="L46" s="639"/>
      <c r="M46" s="646"/>
      <c r="N46" s="647"/>
      <c r="O46" s="648"/>
      <c r="P46" s="302" t="s">
        <v>442</v>
      </c>
      <c r="Q46" s="303"/>
      <c r="R46" s="303"/>
      <c r="S46" s="304"/>
      <c r="T46" s="305"/>
      <c r="U46" s="306">
        <f>IF(U45="","",VLOOKUP(U45,'[1]シフト記号表（勤務時間帯）'!$D$6:$X$47,21,FALSE))</f>
      </c>
      <c r="V46" s="307">
        <f>IF(V45="","",VLOOKUP(V45,'[1]シフト記号表（勤務時間帯）'!$D$6:$X$47,21,FALSE))</f>
      </c>
      <c r="W46" s="307">
        <f>IF(W45="","",VLOOKUP(W45,'[1]シフト記号表（勤務時間帯）'!$D$6:$X$47,21,FALSE))</f>
      </c>
      <c r="X46" s="307">
        <f>IF(X45="","",VLOOKUP(X45,'[1]シフト記号表（勤務時間帯）'!$D$6:$X$47,21,FALSE))</f>
      </c>
      <c r="Y46" s="307">
        <f>IF(Y45="","",VLOOKUP(Y45,'[1]シフト記号表（勤務時間帯）'!$D$6:$X$47,21,FALSE))</f>
      </c>
      <c r="Z46" s="307">
        <f>IF(Z45="","",VLOOKUP(Z45,'[1]シフト記号表（勤務時間帯）'!$D$6:$X$47,21,FALSE))</f>
      </c>
      <c r="AA46" s="308">
        <f>IF(AA45="","",VLOOKUP(AA45,'[1]シフト記号表（勤務時間帯）'!$D$6:$X$47,21,FALSE))</f>
      </c>
      <c r="AB46" s="306">
        <f>IF(AB45="","",VLOOKUP(AB45,'[1]シフト記号表（勤務時間帯）'!$D$6:$X$47,21,FALSE))</f>
      </c>
      <c r="AC46" s="307">
        <f>IF(AC45="","",VLOOKUP(AC45,'[1]シフト記号表（勤務時間帯）'!$D$6:$X$47,21,FALSE))</f>
      </c>
      <c r="AD46" s="307">
        <f>IF(AD45="","",VLOOKUP(AD45,'[1]シフト記号表（勤務時間帯）'!$D$6:$X$47,21,FALSE))</f>
      </c>
      <c r="AE46" s="307">
        <f>IF(AE45="","",VLOOKUP(AE45,'[1]シフト記号表（勤務時間帯）'!$D$6:$X$47,21,FALSE))</f>
      </c>
      <c r="AF46" s="307">
        <f>IF(AF45="","",VLOOKUP(AF45,'[1]シフト記号表（勤務時間帯）'!$D$6:$X$47,21,FALSE))</f>
      </c>
      <c r="AG46" s="307">
        <f>IF(AG45="","",VLOOKUP(AG45,'[1]シフト記号表（勤務時間帯）'!$D$6:$X$47,21,FALSE))</f>
      </c>
      <c r="AH46" s="308">
        <f>IF(AH45="","",VLOOKUP(AH45,'[1]シフト記号表（勤務時間帯）'!$D$6:$X$47,21,FALSE))</f>
      </c>
      <c r="AI46" s="306">
        <f>IF(AI45="","",VLOOKUP(AI45,'[1]シフト記号表（勤務時間帯）'!$D$6:$X$47,21,FALSE))</f>
      </c>
      <c r="AJ46" s="307">
        <f>IF(AJ45="","",VLOOKUP(AJ45,'[1]シフト記号表（勤務時間帯）'!$D$6:$X$47,21,FALSE))</f>
      </c>
      <c r="AK46" s="307">
        <f>IF(AK45="","",VLOOKUP(AK45,'[1]シフト記号表（勤務時間帯）'!$D$6:$X$47,21,FALSE))</f>
      </c>
      <c r="AL46" s="307">
        <f>IF(AL45="","",VLOOKUP(AL45,'[1]シフト記号表（勤務時間帯）'!$D$6:$X$47,21,FALSE))</f>
      </c>
      <c r="AM46" s="307">
        <f>IF(AM45="","",VLOOKUP(AM45,'[1]シフト記号表（勤務時間帯）'!$D$6:$X$47,21,FALSE))</f>
      </c>
      <c r="AN46" s="307">
        <f>IF(AN45="","",VLOOKUP(AN45,'[1]シフト記号表（勤務時間帯）'!$D$6:$X$47,21,FALSE))</f>
      </c>
      <c r="AO46" s="308">
        <f>IF(AO45="","",VLOOKUP(AO45,'[1]シフト記号表（勤務時間帯）'!$D$6:$X$47,21,FALSE))</f>
      </c>
      <c r="AP46" s="306">
        <f>IF(AP45="","",VLOOKUP(AP45,'[1]シフト記号表（勤務時間帯）'!$D$6:$X$47,21,FALSE))</f>
      </c>
      <c r="AQ46" s="307">
        <f>IF(AQ45="","",VLOOKUP(AQ45,'[1]シフト記号表（勤務時間帯）'!$D$6:$X$47,21,FALSE))</f>
      </c>
      <c r="AR46" s="307">
        <f>IF(AR45="","",VLOOKUP(AR45,'[1]シフト記号表（勤務時間帯）'!$D$6:$X$47,21,FALSE))</f>
      </c>
      <c r="AS46" s="307">
        <f>IF(AS45="","",VLOOKUP(AS45,'[1]シフト記号表（勤務時間帯）'!$D$6:$X$47,21,FALSE))</f>
      </c>
      <c r="AT46" s="307">
        <f>IF(AT45="","",VLOOKUP(AT45,'[1]シフト記号表（勤務時間帯）'!$D$6:$X$47,21,FALSE))</f>
      </c>
      <c r="AU46" s="307">
        <f>IF(AU45="","",VLOOKUP(AU45,'[1]シフト記号表（勤務時間帯）'!$D$6:$X$47,21,FALSE))</f>
      </c>
      <c r="AV46" s="308">
        <f>IF(AV45="","",VLOOKUP(AV45,'[1]シフト記号表（勤務時間帯）'!$D$6:$X$47,21,FALSE))</f>
      </c>
      <c r="AW46" s="306">
        <f>IF(AW45="","",VLOOKUP(AW45,'[1]シフト記号表（勤務時間帯）'!$D$6:$X$47,21,FALSE))</f>
      </c>
      <c r="AX46" s="307">
        <f>IF(AX45="","",VLOOKUP(AX45,'[1]シフト記号表（勤務時間帯）'!$D$6:$X$47,21,FALSE))</f>
      </c>
      <c r="AY46" s="307">
        <f>IF(AY45="","",VLOOKUP(AY45,'[1]シフト記号表（勤務時間帯）'!$D$6:$X$47,21,FALSE))</f>
      </c>
      <c r="AZ46" s="706">
        <f>IF($BC$3="４週",SUM(U46:AV46),IF($BC$3="暦月",SUM(U46:AY46),""))</f>
        <v>0</v>
      </c>
      <c r="BA46" s="707"/>
      <c r="BB46" s="708">
        <f>IF($BC$3="４週",AZ46/4,IF($BC$3="暦月",(AZ46/($BC$8/7)),""))</f>
        <v>0</v>
      </c>
      <c r="BC46" s="707"/>
      <c r="BD46" s="700"/>
      <c r="BE46" s="701"/>
      <c r="BF46" s="701"/>
      <c r="BG46" s="701"/>
      <c r="BH46" s="702"/>
    </row>
    <row r="47" spans="2:60" ht="20.25" customHeight="1">
      <c r="B47" s="309"/>
      <c r="C47" s="628"/>
      <c r="D47" s="629"/>
      <c r="E47" s="630"/>
      <c r="F47" s="310"/>
      <c r="G47" s="311">
        <f>C45</f>
        <v>0</v>
      </c>
      <c r="H47" s="633"/>
      <c r="I47" s="640"/>
      <c r="J47" s="641"/>
      <c r="K47" s="641"/>
      <c r="L47" s="642"/>
      <c r="M47" s="649"/>
      <c r="N47" s="650"/>
      <c r="O47" s="651"/>
      <c r="P47" s="312" t="s">
        <v>443</v>
      </c>
      <c r="Q47" s="313"/>
      <c r="R47" s="313"/>
      <c r="S47" s="333"/>
      <c r="T47" s="334"/>
      <c r="U47" s="316">
        <f>IF(U45="","",VLOOKUP(U45,'[1]シフト記号表（勤務時間帯）'!$D$6:$Z$47,23,FALSE))</f>
      </c>
      <c r="V47" s="317">
        <f>IF(V45="","",VLOOKUP(V45,'[1]シフト記号表（勤務時間帯）'!$D$6:$Z$47,23,FALSE))</f>
      </c>
      <c r="W47" s="317">
        <f>IF(W45="","",VLOOKUP(W45,'[1]シフト記号表（勤務時間帯）'!$D$6:$Z$47,23,FALSE))</f>
      </c>
      <c r="X47" s="317">
        <f>IF(X45="","",VLOOKUP(X45,'[1]シフト記号表（勤務時間帯）'!$D$6:$Z$47,23,FALSE))</f>
      </c>
      <c r="Y47" s="317">
        <f>IF(Y45="","",VLOOKUP(Y45,'[1]シフト記号表（勤務時間帯）'!$D$6:$Z$47,23,FALSE))</f>
      </c>
      <c r="Z47" s="317">
        <f>IF(Z45="","",VLOOKUP(Z45,'[1]シフト記号表（勤務時間帯）'!$D$6:$Z$47,23,FALSE))</f>
      </c>
      <c r="AA47" s="318">
        <f>IF(AA45="","",VLOOKUP(AA45,'[1]シフト記号表（勤務時間帯）'!$D$6:$Z$47,23,FALSE))</f>
      </c>
      <c r="AB47" s="316">
        <f>IF(AB45="","",VLOOKUP(AB45,'[1]シフト記号表（勤務時間帯）'!$D$6:$Z$47,23,FALSE))</f>
      </c>
      <c r="AC47" s="317">
        <f>IF(AC45="","",VLOOKUP(AC45,'[1]シフト記号表（勤務時間帯）'!$D$6:$Z$47,23,FALSE))</f>
      </c>
      <c r="AD47" s="317">
        <f>IF(AD45="","",VLOOKUP(AD45,'[1]シフト記号表（勤務時間帯）'!$D$6:$Z$47,23,FALSE))</f>
      </c>
      <c r="AE47" s="317">
        <f>IF(AE45="","",VLOOKUP(AE45,'[1]シフト記号表（勤務時間帯）'!$D$6:$Z$47,23,FALSE))</f>
      </c>
      <c r="AF47" s="317">
        <f>IF(AF45="","",VLOOKUP(AF45,'[1]シフト記号表（勤務時間帯）'!$D$6:$Z$47,23,FALSE))</f>
      </c>
      <c r="AG47" s="317">
        <f>IF(AG45="","",VLOOKUP(AG45,'[1]シフト記号表（勤務時間帯）'!$D$6:$Z$47,23,FALSE))</f>
      </c>
      <c r="AH47" s="318">
        <f>IF(AH45="","",VLOOKUP(AH45,'[1]シフト記号表（勤務時間帯）'!$D$6:$Z$47,23,FALSE))</f>
      </c>
      <c r="AI47" s="316">
        <f>IF(AI45="","",VLOOKUP(AI45,'[1]シフト記号表（勤務時間帯）'!$D$6:$Z$47,23,FALSE))</f>
      </c>
      <c r="AJ47" s="317">
        <f>IF(AJ45="","",VLOOKUP(AJ45,'[1]シフト記号表（勤務時間帯）'!$D$6:$Z$47,23,FALSE))</f>
      </c>
      <c r="AK47" s="317">
        <f>IF(AK45="","",VLOOKUP(AK45,'[1]シフト記号表（勤務時間帯）'!$D$6:$Z$47,23,FALSE))</f>
      </c>
      <c r="AL47" s="317">
        <f>IF(AL45="","",VLOOKUP(AL45,'[1]シフト記号表（勤務時間帯）'!$D$6:$Z$47,23,FALSE))</f>
      </c>
      <c r="AM47" s="317">
        <f>IF(AM45="","",VLOOKUP(AM45,'[1]シフト記号表（勤務時間帯）'!$D$6:$Z$47,23,FALSE))</f>
      </c>
      <c r="AN47" s="317">
        <f>IF(AN45="","",VLOOKUP(AN45,'[1]シフト記号表（勤務時間帯）'!$D$6:$Z$47,23,FALSE))</f>
      </c>
      <c r="AO47" s="318">
        <f>IF(AO45="","",VLOOKUP(AO45,'[1]シフト記号表（勤務時間帯）'!$D$6:$Z$47,23,FALSE))</f>
      </c>
      <c r="AP47" s="316">
        <f>IF(AP45="","",VLOOKUP(AP45,'[1]シフト記号表（勤務時間帯）'!$D$6:$Z$47,23,FALSE))</f>
      </c>
      <c r="AQ47" s="317">
        <f>IF(AQ45="","",VLOOKUP(AQ45,'[1]シフト記号表（勤務時間帯）'!$D$6:$Z$47,23,FALSE))</f>
      </c>
      <c r="AR47" s="317">
        <f>IF(AR45="","",VLOOKUP(AR45,'[1]シフト記号表（勤務時間帯）'!$D$6:$Z$47,23,FALSE))</f>
      </c>
      <c r="AS47" s="317">
        <f>IF(AS45="","",VLOOKUP(AS45,'[1]シフト記号表（勤務時間帯）'!$D$6:$Z$47,23,FALSE))</f>
      </c>
      <c r="AT47" s="317">
        <f>IF(AT45="","",VLOOKUP(AT45,'[1]シフト記号表（勤務時間帯）'!$D$6:$Z$47,23,FALSE))</f>
      </c>
      <c r="AU47" s="317">
        <f>IF(AU45="","",VLOOKUP(AU45,'[1]シフト記号表（勤務時間帯）'!$D$6:$Z$47,23,FALSE))</f>
      </c>
      <c r="AV47" s="318">
        <f>IF(AV45="","",VLOOKUP(AV45,'[1]シフト記号表（勤務時間帯）'!$D$6:$Z$47,23,FALSE))</f>
      </c>
      <c r="AW47" s="316">
        <f>IF(AW45="","",VLOOKUP(AW45,'[1]シフト記号表（勤務時間帯）'!$D$6:$Z$47,23,FALSE))</f>
      </c>
      <c r="AX47" s="317">
        <f>IF(AX45="","",VLOOKUP(AX45,'[1]シフト記号表（勤務時間帯）'!$D$6:$Z$47,23,FALSE))</f>
      </c>
      <c r="AY47" s="317">
        <f>IF(AY45="","",VLOOKUP(AY45,'[1]シフト記号表（勤務時間帯）'!$D$6:$Z$47,23,FALSE))</f>
      </c>
      <c r="AZ47" s="709">
        <f>IF($BC$3="４週",SUM(U47:AV47),IF($BC$3="暦月",SUM(U47:AY47),""))</f>
        <v>0</v>
      </c>
      <c r="BA47" s="710"/>
      <c r="BB47" s="711">
        <f>IF($BC$3="４週",AZ47/4,IF($BC$3="暦月",(AZ47/($BC$8/7)),""))</f>
        <v>0</v>
      </c>
      <c r="BC47" s="710"/>
      <c r="BD47" s="703"/>
      <c r="BE47" s="704"/>
      <c r="BF47" s="704"/>
      <c r="BG47" s="704"/>
      <c r="BH47" s="705"/>
    </row>
    <row r="48" spans="2:60" ht="20.25" customHeight="1">
      <c r="B48" s="319"/>
      <c r="C48" s="712"/>
      <c r="D48" s="713"/>
      <c r="E48" s="714"/>
      <c r="F48" s="300"/>
      <c r="G48" s="301"/>
      <c r="H48" s="728"/>
      <c r="I48" s="716"/>
      <c r="J48" s="717"/>
      <c r="K48" s="717"/>
      <c r="L48" s="718"/>
      <c r="M48" s="719"/>
      <c r="N48" s="720"/>
      <c r="O48" s="721"/>
      <c r="P48" s="322" t="s">
        <v>441</v>
      </c>
      <c r="Q48" s="329"/>
      <c r="R48" s="329"/>
      <c r="S48" s="330"/>
      <c r="T48" s="335"/>
      <c r="U48" s="326"/>
      <c r="V48" s="327"/>
      <c r="W48" s="327"/>
      <c r="X48" s="327"/>
      <c r="Y48" s="327"/>
      <c r="Z48" s="327"/>
      <c r="AA48" s="328"/>
      <c r="AB48" s="326"/>
      <c r="AC48" s="327"/>
      <c r="AD48" s="327"/>
      <c r="AE48" s="327"/>
      <c r="AF48" s="327"/>
      <c r="AG48" s="327"/>
      <c r="AH48" s="328"/>
      <c r="AI48" s="326"/>
      <c r="AJ48" s="327"/>
      <c r="AK48" s="327"/>
      <c r="AL48" s="327"/>
      <c r="AM48" s="327"/>
      <c r="AN48" s="327"/>
      <c r="AO48" s="328"/>
      <c r="AP48" s="326"/>
      <c r="AQ48" s="327"/>
      <c r="AR48" s="327"/>
      <c r="AS48" s="327"/>
      <c r="AT48" s="327"/>
      <c r="AU48" s="327"/>
      <c r="AV48" s="328"/>
      <c r="AW48" s="326"/>
      <c r="AX48" s="327"/>
      <c r="AY48" s="327"/>
      <c r="AZ48" s="722"/>
      <c r="BA48" s="723"/>
      <c r="BB48" s="724"/>
      <c r="BC48" s="723"/>
      <c r="BD48" s="725"/>
      <c r="BE48" s="726"/>
      <c r="BF48" s="726"/>
      <c r="BG48" s="726"/>
      <c r="BH48" s="727"/>
    </row>
    <row r="49" spans="2:60" ht="20.25" customHeight="1">
      <c r="B49" s="299">
        <f>B46+1</f>
        <v>10</v>
      </c>
      <c r="C49" s="625"/>
      <c r="D49" s="626"/>
      <c r="E49" s="627"/>
      <c r="F49" s="300">
        <f>C48</f>
        <v>0</v>
      </c>
      <c r="G49" s="301"/>
      <c r="H49" s="632"/>
      <c r="I49" s="637"/>
      <c r="J49" s="638"/>
      <c r="K49" s="638"/>
      <c r="L49" s="639"/>
      <c r="M49" s="646"/>
      <c r="N49" s="647"/>
      <c r="O49" s="648"/>
      <c r="P49" s="302" t="s">
        <v>442</v>
      </c>
      <c r="Q49" s="303"/>
      <c r="R49" s="303"/>
      <c r="S49" s="304"/>
      <c r="T49" s="305"/>
      <c r="U49" s="306">
        <f>IF(U48="","",VLOOKUP(U48,'[1]シフト記号表（勤務時間帯）'!$D$6:$X$47,21,FALSE))</f>
      </c>
      <c r="V49" s="307">
        <f>IF(V48="","",VLOOKUP(V48,'[1]シフト記号表（勤務時間帯）'!$D$6:$X$47,21,FALSE))</f>
      </c>
      <c r="W49" s="307">
        <f>IF(W48="","",VLOOKUP(W48,'[1]シフト記号表（勤務時間帯）'!$D$6:$X$47,21,FALSE))</f>
      </c>
      <c r="X49" s="307">
        <f>IF(X48="","",VLOOKUP(X48,'[1]シフト記号表（勤務時間帯）'!$D$6:$X$47,21,FALSE))</f>
      </c>
      <c r="Y49" s="307">
        <f>IF(Y48="","",VLOOKUP(Y48,'[1]シフト記号表（勤務時間帯）'!$D$6:$X$47,21,FALSE))</f>
      </c>
      <c r="Z49" s="307">
        <f>IF(Z48="","",VLOOKUP(Z48,'[1]シフト記号表（勤務時間帯）'!$D$6:$X$47,21,FALSE))</f>
      </c>
      <c r="AA49" s="308">
        <f>IF(AA48="","",VLOOKUP(AA48,'[1]シフト記号表（勤務時間帯）'!$D$6:$X$47,21,FALSE))</f>
      </c>
      <c r="AB49" s="306">
        <f>IF(AB48="","",VLOOKUP(AB48,'[1]シフト記号表（勤務時間帯）'!$D$6:$X$47,21,FALSE))</f>
      </c>
      <c r="AC49" s="307">
        <f>IF(AC48="","",VLOOKUP(AC48,'[1]シフト記号表（勤務時間帯）'!$D$6:$X$47,21,FALSE))</f>
      </c>
      <c r="AD49" s="307">
        <f>IF(AD48="","",VLOOKUP(AD48,'[1]シフト記号表（勤務時間帯）'!$D$6:$X$47,21,FALSE))</f>
      </c>
      <c r="AE49" s="307">
        <f>IF(AE48="","",VLOOKUP(AE48,'[1]シフト記号表（勤務時間帯）'!$D$6:$X$47,21,FALSE))</f>
      </c>
      <c r="AF49" s="307">
        <f>IF(AF48="","",VLOOKUP(AF48,'[1]シフト記号表（勤務時間帯）'!$D$6:$X$47,21,FALSE))</f>
      </c>
      <c r="AG49" s="307">
        <f>IF(AG48="","",VLOOKUP(AG48,'[1]シフト記号表（勤務時間帯）'!$D$6:$X$47,21,FALSE))</f>
      </c>
      <c r="AH49" s="308">
        <f>IF(AH48="","",VLOOKUP(AH48,'[1]シフト記号表（勤務時間帯）'!$D$6:$X$47,21,FALSE))</f>
      </c>
      <c r="AI49" s="306">
        <f>IF(AI48="","",VLOOKUP(AI48,'[1]シフト記号表（勤務時間帯）'!$D$6:$X$47,21,FALSE))</f>
      </c>
      <c r="AJ49" s="307">
        <f>IF(AJ48="","",VLOOKUP(AJ48,'[1]シフト記号表（勤務時間帯）'!$D$6:$X$47,21,FALSE))</f>
      </c>
      <c r="AK49" s="307">
        <f>IF(AK48="","",VLOOKUP(AK48,'[1]シフト記号表（勤務時間帯）'!$D$6:$X$47,21,FALSE))</f>
      </c>
      <c r="AL49" s="307">
        <f>IF(AL48="","",VLOOKUP(AL48,'[1]シフト記号表（勤務時間帯）'!$D$6:$X$47,21,FALSE))</f>
      </c>
      <c r="AM49" s="307">
        <f>IF(AM48="","",VLOOKUP(AM48,'[1]シフト記号表（勤務時間帯）'!$D$6:$X$47,21,FALSE))</f>
      </c>
      <c r="AN49" s="307">
        <f>IF(AN48="","",VLOOKUP(AN48,'[1]シフト記号表（勤務時間帯）'!$D$6:$X$47,21,FALSE))</f>
      </c>
      <c r="AO49" s="308">
        <f>IF(AO48="","",VLOOKUP(AO48,'[1]シフト記号表（勤務時間帯）'!$D$6:$X$47,21,FALSE))</f>
      </c>
      <c r="AP49" s="306">
        <f>IF(AP48="","",VLOOKUP(AP48,'[1]シフト記号表（勤務時間帯）'!$D$6:$X$47,21,FALSE))</f>
      </c>
      <c r="AQ49" s="307">
        <f>IF(AQ48="","",VLOOKUP(AQ48,'[1]シフト記号表（勤務時間帯）'!$D$6:$X$47,21,FALSE))</f>
      </c>
      <c r="AR49" s="307">
        <f>IF(AR48="","",VLOOKUP(AR48,'[1]シフト記号表（勤務時間帯）'!$D$6:$X$47,21,FALSE))</f>
      </c>
      <c r="AS49" s="307">
        <f>IF(AS48="","",VLOOKUP(AS48,'[1]シフト記号表（勤務時間帯）'!$D$6:$X$47,21,FALSE))</f>
      </c>
      <c r="AT49" s="307">
        <f>IF(AT48="","",VLOOKUP(AT48,'[1]シフト記号表（勤務時間帯）'!$D$6:$X$47,21,FALSE))</f>
      </c>
      <c r="AU49" s="307">
        <f>IF(AU48="","",VLOOKUP(AU48,'[1]シフト記号表（勤務時間帯）'!$D$6:$X$47,21,FALSE))</f>
      </c>
      <c r="AV49" s="308">
        <f>IF(AV48="","",VLOOKUP(AV48,'[1]シフト記号表（勤務時間帯）'!$D$6:$X$47,21,FALSE))</f>
      </c>
      <c r="AW49" s="306">
        <f>IF(AW48="","",VLOOKUP(AW48,'[1]シフト記号表（勤務時間帯）'!$D$6:$X$47,21,FALSE))</f>
      </c>
      <c r="AX49" s="307">
        <f>IF(AX48="","",VLOOKUP(AX48,'[1]シフト記号表（勤務時間帯）'!$D$6:$X$47,21,FALSE))</f>
      </c>
      <c r="AY49" s="307">
        <f>IF(AY48="","",VLOOKUP(AY48,'[1]シフト記号表（勤務時間帯）'!$D$6:$X$47,21,FALSE))</f>
      </c>
      <c r="AZ49" s="706">
        <f>IF($BC$3="４週",SUM(U49:AV49),IF($BC$3="暦月",SUM(U49:AY49),""))</f>
        <v>0</v>
      </c>
      <c r="BA49" s="707"/>
      <c r="BB49" s="708">
        <f>IF($BC$3="４週",AZ49/4,IF($BC$3="暦月",(AZ49/($BC$8/7)),""))</f>
        <v>0</v>
      </c>
      <c r="BC49" s="707"/>
      <c r="BD49" s="700"/>
      <c r="BE49" s="701"/>
      <c r="BF49" s="701"/>
      <c r="BG49" s="701"/>
      <c r="BH49" s="702"/>
    </row>
    <row r="50" spans="2:60" ht="20.25" customHeight="1">
      <c r="B50" s="309"/>
      <c r="C50" s="628"/>
      <c r="D50" s="629"/>
      <c r="E50" s="630"/>
      <c r="F50" s="310"/>
      <c r="G50" s="311">
        <f>C48</f>
        <v>0</v>
      </c>
      <c r="H50" s="633"/>
      <c r="I50" s="640"/>
      <c r="J50" s="641"/>
      <c r="K50" s="641"/>
      <c r="L50" s="642"/>
      <c r="M50" s="649"/>
      <c r="N50" s="650"/>
      <c r="O50" s="651"/>
      <c r="P50" s="336" t="s">
        <v>443</v>
      </c>
      <c r="Q50" s="337"/>
      <c r="R50" s="337"/>
      <c r="S50" s="338"/>
      <c r="T50" s="339"/>
      <c r="U50" s="316">
        <f>IF(U48="","",VLOOKUP(U48,'[1]シフト記号表（勤務時間帯）'!$D$6:$Z$47,23,FALSE))</f>
      </c>
      <c r="V50" s="317">
        <f>IF(V48="","",VLOOKUP(V48,'[1]シフト記号表（勤務時間帯）'!$D$6:$Z$47,23,FALSE))</f>
      </c>
      <c r="W50" s="317">
        <f>IF(W48="","",VLOOKUP(W48,'[1]シフト記号表（勤務時間帯）'!$D$6:$Z$47,23,FALSE))</f>
      </c>
      <c r="X50" s="317">
        <f>IF(X48="","",VLOOKUP(X48,'[1]シフト記号表（勤務時間帯）'!$D$6:$Z$47,23,FALSE))</f>
      </c>
      <c r="Y50" s="317">
        <f>IF(Y48="","",VLOOKUP(Y48,'[1]シフト記号表（勤務時間帯）'!$D$6:$Z$47,23,FALSE))</f>
      </c>
      <c r="Z50" s="317">
        <f>IF(Z48="","",VLOOKUP(Z48,'[1]シフト記号表（勤務時間帯）'!$D$6:$Z$47,23,FALSE))</f>
      </c>
      <c r="AA50" s="318">
        <f>IF(AA48="","",VLOOKUP(AA48,'[1]シフト記号表（勤務時間帯）'!$D$6:$Z$47,23,FALSE))</f>
      </c>
      <c r="AB50" s="316">
        <f>IF(AB48="","",VLOOKUP(AB48,'[1]シフト記号表（勤務時間帯）'!$D$6:$Z$47,23,FALSE))</f>
      </c>
      <c r="AC50" s="317">
        <f>IF(AC48="","",VLOOKUP(AC48,'[1]シフト記号表（勤務時間帯）'!$D$6:$Z$47,23,FALSE))</f>
      </c>
      <c r="AD50" s="317">
        <f>IF(AD48="","",VLOOKUP(AD48,'[1]シフト記号表（勤務時間帯）'!$D$6:$Z$47,23,FALSE))</f>
      </c>
      <c r="AE50" s="317">
        <f>IF(AE48="","",VLOOKUP(AE48,'[1]シフト記号表（勤務時間帯）'!$D$6:$Z$47,23,FALSE))</f>
      </c>
      <c r="AF50" s="317">
        <f>IF(AF48="","",VLOOKUP(AF48,'[1]シフト記号表（勤務時間帯）'!$D$6:$Z$47,23,FALSE))</f>
      </c>
      <c r="AG50" s="317">
        <f>IF(AG48="","",VLOOKUP(AG48,'[1]シフト記号表（勤務時間帯）'!$D$6:$Z$47,23,FALSE))</f>
      </c>
      <c r="AH50" s="318">
        <f>IF(AH48="","",VLOOKUP(AH48,'[1]シフト記号表（勤務時間帯）'!$D$6:$Z$47,23,FALSE))</f>
      </c>
      <c r="AI50" s="316">
        <f>IF(AI48="","",VLOOKUP(AI48,'[1]シフト記号表（勤務時間帯）'!$D$6:$Z$47,23,FALSE))</f>
      </c>
      <c r="AJ50" s="317">
        <f>IF(AJ48="","",VLOOKUP(AJ48,'[1]シフト記号表（勤務時間帯）'!$D$6:$Z$47,23,FALSE))</f>
      </c>
      <c r="AK50" s="317">
        <f>IF(AK48="","",VLOOKUP(AK48,'[1]シフト記号表（勤務時間帯）'!$D$6:$Z$47,23,FALSE))</f>
      </c>
      <c r="AL50" s="317">
        <f>IF(AL48="","",VLOOKUP(AL48,'[1]シフト記号表（勤務時間帯）'!$D$6:$Z$47,23,FALSE))</f>
      </c>
      <c r="AM50" s="317">
        <f>IF(AM48="","",VLOOKUP(AM48,'[1]シフト記号表（勤務時間帯）'!$D$6:$Z$47,23,FALSE))</f>
      </c>
      <c r="AN50" s="317">
        <f>IF(AN48="","",VLOOKUP(AN48,'[1]シフト記号表（勤務時間帯）'!$D$6:$Z$47,23,FALSE))</f>
      </c>
      <c r="AO50" s="318">
        <f>IF(AO48="","",VLOOKUP(AO48,'[1]シフト記号表（勤務時間帯）'!$D$6:$Z$47,23,FALSE))</f>
      </c>
      <c r="AP50" s="316">
        <f>IF(AP48="","",VLOOKUP(AP48,'[1]シフト記号表（勤務時間帯）'!$D$6:$Z$47,23,FALSE))</f>
      </c>
      <c r="AQ50" s="317">
        <f>IF(AQ48="","",VLOOKUP(AQ48,'[1]シフト記号表（勤務時間帯）'!$D$6:$Z$47,23,FALSE))</f>
      </c>
      <c r="AR50" s="317">
        <f>IF(AR48="","",VLOOKUP(AR48,'[1]シフト記号表（勤務時間帯）'!$D$6:$Z$47,23,FALSE))</f>
      </c>
      <c r="AS50" s="317">
        <f>IF(AS48="","",VLOOKUP(AS48,'[1]シフト記号表（勤務時間帯）'!$D$6:$Z$47,23,FALSE))</f>
      </c>
      <c r="AT50" s="317">
        <f>IF(AT48="","",VLOOKUP(AT48,'[1]シフト記号表（勤務時間帯）'!$D$6:$Z$47,23,FALSE))</f>
      </c>
      <c r="AU50" s="317">
        <f>IF(AU48="","",VLOOKUP(AU48,'[1]シフト記号表（勤務時間帯）'!$D$6:$Z$47,23,FALSE))</f>
      </c>
      <c r="AV50" s="318">
        <f>IF(AV48="","",VLOOKUP(AV48,'[1]シフト記号表（勤務時間帯）'!$D$6:$Z$47,23,FALSE))</f>
      </c>
      <c r="AW50" s="316">
        <f>IF(AW48="","",VLOOKUP(AW48,'[1]シフト記号表（勤務時間帯）'!$D$6:$Z$47,23,FALSE))</f>
      </c>
      <c r="AX50" s="317">
        <f>IF(AX48="","",VLOOKUP(AX48,'[1]シフト記号表（勤務時間帯）'!$D$6:$Z$47,23,FALSE))</f>
      </c>
      <c r="AY50" s="317">
        <f>IF(AY48="","",VLOOKUP(AY48,'[1]シフト記号表（勤務時間帯）'!$D$6:$Z$47,23,FALSE))</f>
      </c>
      <c r="AZ50" s="709">
        <f>IF($BC$3="４週",SUM(U50:AV50),IF($BC$3="暦月",SUM(U50:AY50),""))</f>
        <v>0</v>
      </c>
      <c r="BA50" s="710"/>
      <c r="BB50" s="711">
        <f>IF($BC$3="４週",AZ50/4,IF($BC$3="暦月",(AZ50/($BC$8/7)),""))</f>
        <v>0</v>
      </c>
      <c r="BC50" s="710"/>
      <c r="BD50" s="703"/>
      <c r="BE50" s="704"/>
      <c r="BF50" s="704"/>
      <c r="BG50" s="704"/>
      <c r="BH50" s="705"/>
    </row>
    <row r="51" spans="2:60" ht="20.25" customHeight="1">
      <c r="B51" s="319"/>
      <c r="C51" s="712"/>
      <c r="D51" s="713"/>
      <c r="E51" s="714"/>
      <c r="F51" s="300"/>
      <c r="G51" s="301"/>
      <c r="H51" s="728"/>
      <c r="I51" s="716"/>
      <c r="J51" s="717"/>
      <c r="K51" s="717"/>
      <c r="L51" s="718"/>
      <c r="M51" s="719"/>
      <c r="N51" s="720"/>
      <c r="O51" s="721"/>
      <c r="P51" s="322" t="s">
        <v>441</v>
      </c>
      <c r="Q51" s="329"/>
      <c r="R51" s="329"/>
      <c r="S51" s="330"/>
      <c r="T51" s="335"/>
      <c r="U51" s="326"/>
      <c r="V51" s="327"/>
      <c r="W51" s="327"/>
      <c r="X51" s="327"/>
      <c r="Y51" s="327"/>
      <c r="Z51" s="327"/>
      <c r="AA51" s="328"/>
      <c r="AB51" s="326"/>
      <c r="AC51" s="327"/>
      <c r="AD51" s="327"/>
      <c r="AE51" s="327"/>
      <c r="AF51" s="327"/>
      <c r="AG51" s="327"/>
      <c r="AH51" s="328"/>
      <c r="AI51" s="326"/>
      <c r="AJ51" s="327"/>
      <c r="AK51" s="327"/>
      <c r="AL51" s="327"/>
      <c r="AM51" s="327"/>
      <c r="AN51" s="327"/>
      <c r="AO51" s="328"/>
      <c r="AP51" s="326"/>
      <c r="AQ51" s="327"/>
      <c r="AR51" s="327"/>
      <c r="AS51" s="327"/>
      <c r="AT51" s="327"/>
      <c r="AU51" s="327"/>
      <c r="AV51" s="328"/>
      <c r="AW51" s="326"/>
      <c r="AX51" s="327"/>
      <c r="AY51" s="327"/>
      <c r="AZ51" s="722"/>
      <c r="BA51" s="723"/>
      <c r="BB51" s="724"/>
      <c r="BC51" s="723"/>
      <c r="BD51" s="725"/>
      <c r="BE51" s="726"/>
      <c r="BF51" s="726"/>
      <c r="BG51" s="726"/>
      <c r="BH51" s="727"/>
    </row>
    <row r="52" spans="2:60" ht="20.25" customHeight="1">
      <c r="B52" s="299">
        <f>B49+1</f>
        <v>11</v>
      </c>
      <c r="C52" s="625"/>
      <c r="D52" s="626"/>
      <c r="E52" s="627"/>
      <c r="F52" s="300">
        <f>C51</f>
        <v>0</v>
      </c>
      <c r="G52" s="301"/>
      <c r="H52" s="632"/>
      <c r="I52" s="637"/>
      <c r="J52" s="638"/>
      <c r="K52" s="638"/>
      <c r="L52" s="639"/>
      <c r="M52" s="646"/>
      <c r="N52" s="647"/>
      <c r="O52" s="648"/>
      <c r="P52" s="302" t="s">
        <v>442</v>
      </c>
      <c r="Q52" s="303"/>
      <c r="R52" s="303"/>
      <c r="S52" s="304"/>
      <c r="T52" s="305"/>
      <c r="U52" s="306">
        <f>IF(U51="","",VLOOKUP(U51,'[1]シフト記号表（勤務時間帯）'!$D$6:$X$47,21,FALSE))</f>
      </c>
      <c r="V52" s="307">
        <f>IF(V51="","",VLOOKUP(V51,'[1]シフト記号表（勤務時間帯）'!$D$6:$X$47,21,FALSE))</f>
      </c>
      <c r="W52" s="307">
        <f>IF(W51="","",VLOOKUP(W51,'[1]シフト記号表（勤務時間帯）'!$D$6:$X$47,21,FALSE))</f>
      </c>
      <c r="X52" s="307">
        <f>IF(X51="","",VLOOKUP(X51,'[1]シフト記号表（勤務時間帯）'!$D$6:$X$47,21,FALSE))</f>
      </c>
      <c r="Y52" s="307">
        <f>IF(Y51="","",VLOOKUP(Y51,'[1]シフト記号表（勤務時間帯）'!$D$6:$X$47,21,FALSE))</f>
      </c>
      <c r="Z52" s="307">
        <f>IF(Z51="","",VLOOKUP(Z51,'[1]シフト記号表（勤務時間帯）'!$D$6:$X$47,21,FALSE))</f>
      </c>
      <c r="AA52" s="308">
        <f>IF(AA51="","",VLOOKUP(AA51,'[1]シフト記号表（勤務時間帯）'!$D$6:$X$47,21,FALSE))</f>
      </c>
      <c r="AB52" s="306">
        <f>IF(AB51="","",VLOOKUP(AB51,'[1]シフト記号表（勤務時間帯）'!$D$6:$X$47,21,FALSE))</f>
      </c>
      <c r="AC52" s="307">
        <f>IF(AC51="","",VLOOKUP(AC51,'[1]シフト記号表（勤務時間帯）'!$D$6:$X$47,21,FALSE))</f>
      </c>
      <c r="AD52" s="307">
        <f>IF(AD51="","",VLOOKUP(AD51,'[1]シフト記号表（勤務時間帯）'!$D$6:$X$47,21,FALSE))</f>
      </c>
      <c r="AE52" s="307">
        <f>IF(AE51="","",VLOOKUP(AE51,'[1]シフト記号表（勤務時間帯）'!$D$6:$X$47,21,FALSE))</f>
      </c>
      <c r="AF52" s="307">
        <f>IF(AF51="","",VLOOKUP(AF51,'[1]シフト記号表（勤務時間帯）'!$D$6:$X$47,21,FALSE))</f>
      </c>
      <c r="AG52" s="307">
        <f>IF(AG51="","",VLOOKUP(AG51,'[1]シフト記号表（勤務時間帯）'!$D$6:$X$47,21,FALSE))</f>
      </c>
      <c r="AH52" s="308">
        <f>IF(AH51="","",VLOOKUP(AH51,'[1]シフト記号表（勤務時間帯）'!$D$6:$X$47,21,FALSE))</f>
      </c>
      <c r="AI52" s="306">
        <f>IF(AI51="","",VLOOKUP(AI51,'[1]シフト記号表（勤務時間帯）'!$D$6:$X$47,21,FALSE))</f>
      </c>
      <c r="AJ52" s="307">
        <f>IF(AJ51="","",VLOOKUP(AJ51,'[1]シフト記号表（勤務時間帯）'!$D$6:$X$47,21,FALSE))</f>
      </c>
      <c r="AK52" s="307">
        <f>IF(AK51="","",VLOOKUP(AK51,'[1]シフト記号表（勤務時間帯）'!$D$6:$X$47,21,FALSE))</f>
      </c>
      <c r="AL52" s="307">
        <f>IF(AL51="","",VLOOKUP(AL51,'[1]シフト記号表（勤務時間帯）'!$D$6:$X$47,21,FALSE))</f>
      </c>
      <c r="AM52" s="307">
        <f>IF(AM51="","",VLOOKUP(AM51,'[1]シフト記号表（勤務時間帯）'!$D$6:$X$47,21,FALSE))</f>
      </c>
      <c r="AN52" s="307">
        <f>IF(AN51="","",VLOOKUP(AN51,'[1]シフト記号表（勤務時間帯）'!$D$6:$X$47,21,FALSE))</f>
      </c>
      <c r="AO52" s="308">
        <f>IF(AO51="","",VLOOKUP(AO51,'[1]シフト記号表（勤務時間帯）'!$D$6:$X$47,21,FALSE))</f>
      </c>
      <c r="AP52" s="306">
        <f>IF(AP51="","",VLOOKUP(AP51,'[1]シフト記号表（勤務時間帯）'!$D$6:$X$47,21,FALSE))</f>
      </c>
      <c r="AQ52" s="307">
        <f>IF(AQ51="","",VLOOKUP(AQ51,'[1]シフト記号表（勤務時間帯）'!$D$6:$X$47,21,FALSE))</f>
      </c>
      <c r="AR52" s="307">
        <f>IF(AR51="","",VLOOKUP(AR51,'[1]シフト記号表（勤務時間帯）'!$D$6:$X$47,21,FALSE))</f>
      </c>
      <c r="AS52" s="307">
        <f>IF(AS51="","",VLOOKUP(AS51,'[1]シフト記号表（勤務時間帯）'!$D$6:$X$47,21,FALSE))</f>
      </c>
      <c r="AT52" s="307">
        <f>IF(AT51="","",VLOOKUP(AT51,'[1]シフト記号表（勤務時間帯）'!$D$6:$X$47,21,FALSE))</f>
      </c>
      <c r="AU52" s="307">
        <f>IF(AU51="","",VLOOKUP(AU51,'[1]シフト記号表（勤務時間帯）'!$D$6:$X$47,21,FALSE))</f>
      </c>
      <c r="AV52" s="308">
        <f>IF(AV51="","",VLOOKUP(AV51,'[1]シフト記号表（勤務時間帯）'!$D$6:$X$47,21,FALSE))</f>
      </c>
      <c r="AW52" s="306">
        <f>IF(AW51="","",VLOOKUP(AW51,'[1]シフト記号表（勤務時間帯）'!$D$6:$X$47,21,FALSE))</f>
      </c>
      <c r="AX52" s="307">
        <f>IF(AX51="","",VLOOKUP(AX51,'[1]シフト記号表（勤務時間帯）'!$D$6:$X$47,21,FALSE))</f>
      </c>
      <c r="AY52" s="307">
        <f>IF(AY51="","",VLOOKUP(AY51,'[1]シフト記号表（勤務時間帯）'!$D$6:$X$47,21,FALSE))</f>
      </c>
      <c r="AZ52" s="706">
        <f>IF($BC$3="４週",SUM(U52:AV52),IF($BC$3="暦月",SUM(U52:AY52),""))</f>
        <v>0</v>
      </c>
      <c r="BA52" s="707"/>
      <c r="BB52" s="708">
        <f>IF($BC$3="４週",AZ52/4,IF($BC$3="暦月",(AZ52/($BC$8/7)),""))</f>
        <v>0</v>
      </c>
      <c r="BC52" s="707"/>
      <c r="BD52" s="700"/>
      <c r="BE52" s="701"/>
      <c r="BF52" s="701"/>
      <c r="BG52" s="701"/>
      <c r="BH52" s="702"/>
    </row>
    <row r="53" spans="2:60" ht="20.25" customHeight="1">
      <c r="B53" s="309"/>
      <c r="C53" s="628"/>
      <c r="D53" s="629"/>
      <c r="E53" s="630"/>
      <c r="F53" s="310"/>
      <c r="G53" s="311">
        <f>C51</f>
        <v>0</v>
      </c>
      <c r="H53" s="633"/>
      <c r="I53" s="640"/>
      <c r="J53" s="641"/>
      <c r="K53" s="641"/>
      <c r="L53" s="642"/>
      <c r="M53" s="649"/>
      <c r="N53" s="650"/>
      <c r="O53" s="651"/>
      <c r="P53" s="336" t="s">
        <v>443</v>
      </c>
      <c r="Q53" s="337"/>
      <c r="R53" s="337"/>
      <c r="S53" s="338"/>
      <c r="T53" s="339"/>
      <c r="U53" s="316">
        <f>IF(U51="","",VLOOKUP(U51,'[1]シフト記号表（勤務時間帯）'!$D$6:$Z$47,23,FALSE))</f>
      </c>
      <c r="V53" s="317">
        <f>IF(V51="","",VLOOKUP(V51,'[1]シフト記号表（勤務時間帯）'!$D$6:$Z$47,23,FALSE))</f>
      </c>
      <c r="W53" s="317">
        <f>IF(W51="","",VLOOKUP(W51,'[1]シフト記号表（勤務時間帯）'!$D$6:$Z$47,23,FALSE))</f>
      </c>
      <c r="X53" s="317">
        <f>IF(X51="","",VLOOKUP(X51,'[1]シフト記号表（勤務時間帯）'!$D$6:$Z$47,23,FALSE))</f>
      </c>
      <c r="Y53" s="317">
        <f>IF(Y51="","",VLOOKUP(Y51,'[1]シフト記号表（勤務時間帯）'!$D$6:$Z$47,23,FALSE))</f>
      </c>
      <c r="Z53" s="317">
        <f>IF(Z51="","",VLOOKUP(Z51,'[1]シフト記号表（勤務時間帯）'!$D$6:$Z$47,23,FALSE))</f>
      </c>
      <c r="AA53" s="318">
        <f>IF(AA51="","",VLOOKUP(AA51,'[1]シフト記号表（勤務時間帯）'!$D$6:$Z$47,23,FALSE))</f>
      </c>
      <c r="AB53" s="316">
        <f>IF(AB51="","",VLOOKUP(AB51,'[1]シフト記号表（勤務時間帯）'!$D$6:$Z$47,23,FALSE))</f>
      </c>
      <c r="AC53" s="317">
        <f>IF(AC51="","",VLOOKUP(AC51,'[1]シフト記号表（勤務時間帯）'!$D$6:$Z$47,23,FALSE))</f>
      </c>
      <c r="AD53" s="317">
        <f>IF(AD51="","",VLOOKUP(AD51,'[1]シフト記号表（勤務時間帯）'!$D$6:$Z$47,23,FALSE))</f>
      </c>
      <c r="AE53" s="317">
        <f>IF(AE51="","",VLOOKUP(AE51,'[1]シフト記号表（勤務時間帯）'!$D$6:$Z$47,23,FALSE))</f>
      </c>
      <c r="AF53" s="317">
        <f>IF(AF51="","",VLOOKUP(AF51,'[1]シフト記号表（勤務時間帯）'!$D$6:$Z$47,23,FALSE))</f>
      </c>
      <c r="AG53" s="317">
        <f>IF(AG51="","",VLOOKUP(AG51,'[1]シフト記号表（勤務時間帯）'!$D$6:$Z$47,23,FALSE))</f>
      </c>
      <c r="AH53" s="318">
        <f>IF(AH51="","",VLOOKUP(AH51,'[1]シフト記号表（勤務時間帯）'!$D$6:$Z$47,23,FALSE))</f>
      </c>
      <c r="AI53" s="316">
        <f>IF(AI51="","",VLOOKUP(AI51,'[1]シフト記号表（勤務時間帯）'!$D$6:$Z$47,23,FALSE))</f>
      </c>
      <c r="AJ53" s="317">
        <f>IF(AJ51="","",VLOOKUP(AJ51,'[1]シフト記号表（勤務時間帯）'!$D$6:$Z$47,23,FALSE))</f>
      </c>
      <c r="AK53" s="317">
        <f>IF(AK51="","",VLOOKUP(AK51,'[1]シフト記号表（勤務時間帯）'!$D$6:$Z$47,23,FALSE))</f>
      </c>
      <c r="AL53" s="317">
        <f>IF(AL51="","",VLOOKUP(AL51,'[1]シフト記号表（勤務時間帯）'!$D$6:$Z$47,23,FALSE))</f>
      </c>
      <c r="AM53" s="317">
        <f>IF(AM51="","",VLOOKUP(AM51,'[1]シフト記号表（勤務時間帯）'!$D$6:$Z$47,23,FALSE))</f>
      </c>
      <c r="AN53" s="317">
        <f>IF(AN51="","",VLOOKUP(AN51,'[1]シフト記号表（勤務時間帯）'!$D$6:$Z$47,23,FALSE))</f>
      </c>
      <c r="AO53" s="318">
        <f>IF(AO51="","",VLOOKUP(AO51,'[1]シフト記号表（勤務時間帯）'!$D$6:$Z$47,23,FALSE))</f>
      </c>
      <c r="AP53" s="316">
        <f>IF(AP51="","",VLOOKUP(AP51,'[1]シフト記号表（勤務時間帯）'!$D$6:$Z$47,23,FALSE))</f>
      </c>
      <c r="AQ53" s="317">
        <f>IF(AQ51="","",VLOOKUP(AQ51,'[1]シフト記号表（勤務時間帯）'!$D$6:$Z$47,23,FALSE))</f>
      </c>
      <c r="AR53" s="317">
        <f>IF(AR51="","",VLOOKUP(AR51,'[1]シフト記号表（勤務時間帯）'!$D$6:$Z$47,23,FALSE))</f>
      </c>
      <c r="AS53" s="317">
        <f>IF(AS51="","",VLOOKUP(AS51,'[1]シフト記号表（勤務時間帯）'!$D$6:$Z$47,23,FALSE))</f>
      </c>
      <c r="AT53" s="317">
        <f>IF(AT51="","",VLOOKUP(AT51,'[1]シフト記号表（勤務時間帯）'!$D$6:$Z$47,23,FALSE))</f>
      </c>
      <c r="AU53" s="317">
        <f>IF(AU51="","",VLOOKUP(AU51,'[1]シフト記号表（勤務時間帯）'!$D$6:$Z$47,23,FALSE))</f>
      </c>
      <c r="AV53" s="318">
        <f>IF(AV51="","",VLOOKUP(AV51,'[1]シフト記号表（勤務時間帯）'!$D$6:$Z$47,23,FALSE))</f>
      </c>
      <c r="AW53" s="316">
        <f>IF(AW51="","",VLOOKUP(AW51,'[1]シフト記号表（勤務時間帯）'!$D$6:$Z$47,23,FALSE))</f>
      </c>
      <c r="AX53" s="317">
        <f>IF(AX51="","",VLOOKUP(AX51,'[1]シフト記号表（勤務時間帯）'!$D$6:$Z$47,23,FALSE))</f>
      </c>
      <c r="AY53" s="317">
        <f>IF(AY51="","",VLOOKUP(AY51,'[1]シフト記号表（勤務時間帯）'!$D$6:$Z$47,23,FALSE))</f>
      </c>
      <c r="AZ53" s="709">
        <f>IF($BC$3="４週",SUM(U53:AV53),IF($BC$3="暦月",SUM(U53:AY53),""))</f>
        <v>0</v>
      </c>
      <c r="BA53" s="710"/>
      <c r="BB53" s="711">
        <f>IF($BC$3="４週",AZ53/4,IF($BC$3="暦月",(AZ53/($BC$8/7)),""))</f>
        <v>0</v>
      </c>
      <c r="BC53" s="710"/>
      <c r="BD53" s="703"/>
      <c r="BE53" s="704"/>
      <c r="BF53" s="704"/>
      <c r="BG53" s="704"/>
      <c r="BH53" s="705"/>
    </row>
    <row r="54" spans="2:60" ht="20.25" customHeight="1">
      <c r="B54" s="319"/>
      <c r="C54" s="712"/>
      <c r="D54" s="713"/>
      <c r="E54" s="714"/>
      <c r="F54" s="300"/>
      <c r="G54" s="301"/>
      <c r="H54" s="728"/>
      <c r="I54" s="716"/>
      <c r="J54" s="717"/>
      <c r="K54" s="717"/>
      <c r="L54" s="718"/>
      <c r="M54" s="719"/>
      <c r="N54" s="720"/>
      <c r="O54" s="721"/>
      <c r="P54" s="322" t="s">
        <v>441</v>
      </c>
      <c r="Q54" s="329"/>
      <c r="R54" s="329"/>
      <c r="S54" s="330"/>
      <c r="T54" s="335"/>
      <c r="U54" s="326"/>
      <c r="V54" s="327"/>
      <c r="W54" s="327"/>
      <c r="X54" s="327"/>
      <c r="Y54" s="327"/>
      <c r="Z54" s="327"/>
      <c r="AA54" s="328"/>
      <c r="AB54" s="326"/>
      <c r="AC54" s="327"/>
      <c r="AD54" s="327"/>
      <c r="AE54" s="327"/>
      <c r="AF54" s="327"/>
      <c r="AG54" s="327"/>
      <c r="AH54" s="328"/>
      <c r="AI54" s="326"/>
      <c r="AJ54" s="327"/>
      <c r="AK54" s="327"/>
      <c r="AL54" s="327"/>
      <c r="AM54" s="327"/>
      <c r="AN54" s="327"/>
      <c r="AO54" s="328"/>
      <c r="AP54" s="326"/>
      <c r="AQ54" s="327"/>
      <c r="AR54" s="327"/>
      <c r="AS54" s="327"/>
      <c r="AT54" s="327"/>
      <c r="AU54" s="327"/>
      <c r="AV54" s="328"/>
      <c r="AW54" s="326"/>
      <c r="AX54" s="327"/>
      <c r="AY54" s="327"/>
      <c r="AZ54" s="722"/>
      <c r="BA54" s="723"/>
      <c r="BB54" s="724"/>
      <c r="BC54" s="723"/>
      <c r="BD54" s="725"/>
      <c r="BE54" s="726"/>
      <c r="BF54" s="726"/>
      <c r="BG54" s="726"/>
      <c r="BH54" s="727"/>
    </row>
    <row r="55" spans="2:60" ht="20.25" customHeight="1">
      <c r="B55" s="299">
        <f>B52+1</f>
        <v>12</v>
      </c>
      <c r="C55" s="625"/>
      <c r="D55" s="626"/>
      <c r="E55" s="627"/>
      <c r="F55" s="300">
        <f>C54</f>
        <v>0</v>
      </c>
      <c r="G55" s="301"/>
      <c r="H55" s="632"/>
      <c r="I55" s="637"/>
      <c r="J55" s="638"/>
      <c r="K55" s="638"/>
      <c r="L55" s="639"/>
      <c r="M55" s="646"/>
      <c r="N55" s="647"/>
      <c r="O55" s="648"/>
      <c r="P55" s="302" t="s">
        <v>442</v>
      </c>
      <c r="Q55" s="303"/>
      <c r="R55" s="303"/>
      <c r="S55" s="304"/>
      <c r="T55" s="305"/>
      <c r="U55" s="306">
        <f>IF(U54="","",VLOOKUP(U54,'[1]シフト記号表（勤務時間帯）'!$D$6:$X$47,21,FALSE))</f>
      </c>
      <c r="V55" s="307">
        <f>IF(V54="","",VLOOKUP(V54,'[1]シフト記号表（勤務時間帯）'!$D$6:$X$47,21,FALSE))</f>
      </c>
      <c r="W55" s="307">
        <f>IF(W54="","",VLOOKUP(W54,'[1]シフト記号表（勤務時間帯）'!$D$6:$X$47,21,FALSE))</f>
      </c>
      <c r="X55" s="307">
        <f>IF(X54="","",VLOOKUP(X54,'[1]シフト記号表（勤務時間帯）'!$D$6:$X$47,21,FALSE))</f>
      </c>
      <c r="Y55" s="307">
        <f>IF(Y54="","",VLOOKUP(Y54,'[1]シフト記号表（勤務時間帯）'!$D$6:$X$47,21,FALSE))</f>
      </c>
      <c r="Z55" s="307">
        <f>IF(Z54="","",VLOOKUP(Z54,'[1]シフト記号表（勤務時間帯）'!$D$6:$X$47,21,FALSE))</f>
      </c>
      <c r="AA55" s="308">
        <f>IF(AA54="","",VLOOKUP(AA54,'[1]シフト記号表（勤務時間帯）'!$D$6:$X$47,21,FALSE))</f>
      </c>
      <c r="AB55" s="306">
        <f>IF(AB54="","",VLOOKUP(AB54,'[1]シフト記号表（勤務時間帯）'!$D$6:$X$47,21,FALSE))</f>
      </c>
      <c r="AC55" s="307">
        <f>IF(AC54="","",VLOOKUP(AC54,'[1]シフト記号表（勤務時間帯）'!$D$6:$X$47,21,FALSE))</f>
      </c>
      <c r="AD55" s="307">
        <f>IF(AD54="","",VLOOKUP(AD54,'[1]シフト記号表（勤務時間帯）'!$D$6:$X$47,21,FALSE))</f>
      </c>
      <c r="AE55" s="307">
        <f>IF(AE54="","",VLOOKUP(AE54,'[1]シフト記号表（勤務時間帯）'!$D$6:$X$47,21,FALSE))</f>
      </c>
      <c r="AF55" s="307">
        <f>IF(AF54="","",VLOOKUP(AF54,'[1]シフト記号表（勤務時間帯）'!$D$6:$X$47,21,FALSE))</f>
      </c>
      <c r="AG55" s="307">
        <f>IF(AG54="","",VLOOKUP(AG54,'[1]シフト記号表（勤務時間帯）'!$D$6:$X$47,21,FALSE))</f>
      </c>
      <c r="AH55" s="308">
        <f>IF(AH54="","",VLOOKUP(AH54,'[1]シフト記号表（勤務時間帯）'!$D$6:$X$47,21,FALSE))</f>
      </c>
      <c r="AI55" s="306">
        <f>IF(AI54="","",VLOOKUP(AI54,'[1]シフト記号表（勤務時間帯）'!$D$6:$X$47,21,FALSE))</f>
      </c>
      <c r="AJ55" s="307">
        <f>IF(AJ54="","",VLOOKUP(AJ54,'[1]シフト記号表（勤務時間帯）'!$D$6:$X$47,21,FALSE))</f>
      </c>
      <c r="AK55" s="307">
        <f>IF(AK54="","",VLOOKUP(AK54,'[1]シフト記号表（勤務時間帯）'!$D$6:$X$47,21,FALSE))</f>
      </c>
      <c r="AL55" s="307">
        <f>IF(AL54="","",VLOOKUP(AL54,'[1]シフト記号表（勤務時間帯）'!$D$6:$X$47,21,FALSE))</f>
      </c>
      <c r="AM55" s="307">
        <f>IF(AM54="","",VLOOKUP(AM54,'[1]シフト記号表（勤務時間帯）'!$D$6:$X$47,21,FALSE))</f>
      </c>
      <c r="AN55" s="307">
        <f>IF(AN54="","",VLOOKUP(AN54,'[1]シフト記号表（勤務時間帯）'!$D$6:$X$47,21,FALSE))</f>
      </c>
      <c r="AO55" s="308">
        <f>IF(AO54="","",VLOOKUP(AO54,'[1]シフト記号表（勤務時間帯）'!$D$6:$X$47,21,FALSE))</f>
      </c>
      <c r="AP55" s="306">
        <f>IF(AP54="","",VLOOKUP(AP54,'[1]シフト記号表（勤務時間帯）'!$D$6:$X$47,21,FALSE))</f>
      </c>
      <c r="AQ55" s="307">
        <f>IF(AQ54="","",VLOOKUP(AQ54,'[1]シフト記号表（勤務時間帯）'!$D$6:$X$47,21,FALSE))</f>
      </c>
      <c r="AR55" s="307">
        <f>IF(AR54="","",VLOOKUP(AR54,'[1]シフト記号表（勤務時間帯）'!$D$6:$X$47,21,FALSE))</f>
      </c>
      <c r="AS55" s="307">
        <f>IF(AS54="","",VLOOKUP(AS54,'[1]シフト記号表（勤務時間帯）'!$D$6:$X$47,21,FALSE))</f>
      </c>
      <c r="AT55" s="307">
        <f>IF(AT54="","",VLOOKUP(AT54,'[1]シフト記号表（勤務時間帯）'!$D$6:$X$47,21,FALSE))</f>
      </c>
      <c r="AU55" s="307">
        <f>IF(AU54="","",VLOOKUP(AU54,'[1]シフト記号表（勤務時間帯）'!$D$6:$X$47,21,FALSE))</f>
      </c>
      <c r="AV55" s="308">
        <f>IF(AV54="","",VLOOKUP(AV54,'[1]シフト記号表（勤務時間帯）'!$D$6:$X$47,21,FALSE))</f>
      </c>
      <c r="AW55" s="306">
        <f>IF(AW54="","",VLOOKUP(AW54,'[1]シフト記号表（勤務時間帯）'!$D$6:$X$47,21,FALSE))</f>
      </c>
      <c r="AX55" s="307">
        <f>IF(AX54="","",VLOOKUP(AX54,'[1]シフト記号表（勤務時間帯）'!$D$6:$X$47,21,FALSE))</f>
      </c>
      <c r="AY55" s="307">
        <f>IF(AY54="","",VLOOKUP(AY54,'[1]シフト記号表（勤務時間帯）'!$D$6:$X$47,21,FALSE))</f>
      </c>
      <c r="AZ55" s="706">
        <f>IF($BC$3="４週",SUM(U55:AV55),IF($BC$3="暦月",SUM(U55:AY55),""))</f>
        <v>0</v>
      </c>
      <c r="BA55" s="707"/>
      <c r="BB55" s="708">
        <f>IF($BC$3="４週",AZ55/4,IF($BC$3="暦月",(AZ55/($BC$8/7)),""))</f>
        <v>0</v>
      </c>
      <c r="BC55" s="707"/>
      <c r="BD55" s="700"/>
      <c r="BE55" s="701"/>
      <c r="BF55" s="701"/>
      <c r="BG55" s="701"/>
      <c r="BH55" s="702"/>
    </row>
    <row r="56" spans="2:60" ht="20.25" customHeight="1">
      <c r="B56" s="309"/>
      <c r="C56" s="628"/>
      <c r="D56" s="629"/>
      <c r="E56" s="630"/>
      <c r="F56" s="310"/>
      <c r="G56" s="311">
        <f>C54</f>
        <v>0</v>
      </c>
      <c r="H56" s="633"/>
      <c r="I56" s="640"/>
      <c r="J56" s="641"/>
      <c r="K56" s="641"/>
      <c r="L56" s="642"/>
      <c r="M56" s="649"/>
      <c r="N56" s="650"/>
      <c r="O56" s="651"/>
      <c r="P56" s="336" t="s">
        <v>443</v>
      </c>
      <c r="Q56" s="337"/>
      <c r="R56" s="337"/>
      <c r="S56" s="338"/>
      <c r="T56" s="339"/>
      <c r="U56" s="316">
        <f>IF(U54="","",VLOOKUP(U54,'[1]シフト記号表（勤務時間帯）'!$D$6:$Z$47,23,FALSE))</f>
      </c>
      <c r="V56" s="317">
        <f>IF(V54="","",VLOOKUP(V54,'[1]シフト記号表（勤務時間帯）'!$D$6:$Z$47,23,FALSE))</f>
      </c>
      <c r="W56" s="317">
        <f>IF(W54="","",VLOOKUP(W54,'[1]シフト記号表（勤務時間帯）'!$D$6:$Z$47,23,FALSE))</f>
      </c>
      <c r="X56" s="317">
        <f>IF(X54="","",VLOOKUP(X54,'[1]シフト記号表（勤務時間帯）'!$D$6:$Z$47,23,FALSE))</f>
      </c>
      <c r="Y56" s="317">
        <f>IF(Y54="","",VLOOKUP(Y54,'[1]シフト記号表（勤務時間帯）'!$D$6:$Z$47,23,FALSE))</f>
      </c>
      <c r="Z56" s="317">
        <f>IF(Z54="","",VLOOKUP(Z54,'[1]シフト記号表（勤務時間帯）'!$D$6:$Z$47,23,FALSE))</f>
      </c>
      <c r="AA56" s="318">
        <f>IF(AA54="","",VLOOKUP(AA54,'[1]シフト記号表（勤務時間帯）'!$D$6:$Z$47,23,FALSE))</f>
      </c>
      <c r="AB56" s="316">
        <f>IF(AB54="","",VLOOKUP(AB54,'[1]シフト記号表（勤務時間帯）'!$D$6:$Z$47,23,FALSE))</f>
      </c>
      <c r="AC56" s="317">
        <f>IF(AC54="","",VLOOKUP(AC54,'[1]シフト記号表（勤務時間帯）'!$D$6:$Z$47,23,FALSE))</f>
      </c>
      <c r="AD56" s="317">
        <f>IF(AD54="","",VLOOKUP(AD54,'[1]シフト記号表（勤務時間帯）'!$D$6:$Z$47,23,FALSE))</f>
      </c>
      <c r="AE56" s="317">
        <f>IF(AE54="","",VLOOKUP(AE54,'[1]シフト記号表（勤務時間帯）'!$D$6:$Z$47,23,FALSE))</f>
      </c>
      <c r="AF56" s="317">
        <f>IF(AF54="","",VLOOKUP(AF54,'[1]シフト記号表（勤務時間帯）'!$D$6:$Z$47,23,FALSE))</f>
      </c>
      <c r="AG56" s="317">
        <f>IF(AG54="","",VLOOKUP(AG54,'[1]シフト記号表（勤務時間帯）'!$D$6:$Z$47,23,FALSE))</f>
      </c>
      <c r="AH56" s="318">
        <f>IF(AH54="","",VLOOKUP(AH54,'[1]シフト記号表（勤務時間帯）'!$D$6:$Z$47,23,FALSE))</f>
      </c>
      <c r="AI56" s="316">
        <f>IF(AI54="","",VLOOKUP(AI54,'[1]シフト記号表（勤務時間帯）'!$D$6:$Z$47,23,FALSE))</f>
      </c>
      <c r="AJ56" s="317">
        <f>IF(AJ54="","",VLOOKUP(AJ54,'[1]シフト記号表（勤務時間帯）'!$D$6:$Z$47,23,FALSE))</f>
      </c>
      <c r="AK56" s="317">
        <f>IF(AK54="","",VLOOKUP(AK54,'[1]シフト記号表（勤務時間帯）'!$D$6:$Z$47,23,FALSE))</f>
      </c>
      <c r="AL56" s="317">
        <f>IF(AL54="","",VLOOKUP(AL54,'[1]シフト記号表（勤務時間帯）'!$D$6:$Z$47,23,FALSE))</f>
      </c>
      <c r="AM56" s="317">
        <f>IF(AM54="","",VLOOKUP(AM54,'[1]シフト記号表（勤務時間帯）'!$D$6:$Z$47,23,FALSE))</f>
      </c>
      <c r="AN56" s="317">
        <f>IF(AN54="","",VLOOKUP(AN54,'[1]シフト記号表（勤務時間帯）'!$D$6:$Z$47,23,FALSE))</f>
      </c>
      <c r="AO56" s="318">
        <f>IF(AO54="","",VLOOKUP(AO54,'[1]シフト記号表（勤務時間帯）'!$D$6:$Z$47,23,FALSE))</f>
      </c>
      <c r="AP56" s="316">
        <f>IF(AP54="","",VLOOKUP(AP54,'[1]シフト記号表（勤務時間帯）'!$D$6:$Z$47,23,FALSE))</f>
      </c>
      <c r="AQ56" s="317">
        <f>IF(AQ54="","",VLOOKUP(AQ54,'[1]シフト記号表（勤務時間帯）'!$D$6:$Z$47,23,FALSE))</f>
      </c>
      <c r="AR56" s="317">
        <f>IF(AR54="","",VLOOKUP(AR54,'[1]シフト記号表（勤務時間帯）'!$D$6:$Z$47,23,FALSE))</f>
      </c>
      <c r="AS56" s="317">
        <f>IF(AS54="","",VLOOKUP(AS54,'[1]シフト記号表（勤務時間帯）'!$D$6:$Z$47,23,FALSE))</f>
      </c>
      <c r="AT56" s="317">
        <f>IF(AT54="","",VLOOKUP(AT54,'[1]シフト記号表（勤務時間帯）'!$D$6:$Z$47,23,FALSE))</f>
      </c>
      <c r="AU56" s="317">
        <f>IF(AU54="","",VLOOKUP(AU54,'[1]シフト記号表（勤務時間帯）'!$D$6:$Z$47,23,FALSE))</f>
      </c>
      <c r="AV56" s="318">
        <f>IF(AV54="","",VLOOKUP(AV54,'[1]シフト記号表（勤務時間帯）'!$D$6:$Z$47,23,FALSE))</f>
      </c>
      <c r="AW56" s="316">
        <f>IF(AW54="","",VLOOKUP(AW54,'[1]シフト記号表（勤務時間帯）'!$D$6:$Z$47,23,FALSE))</f>
      </c>
      <c r="AX56" s="317">
        <f>IF(AX54="","",VLOOKUP(AX54,'[1]シフト記号表（勤務時間帯）'!$D$6:$Z$47,23,FALSE))</f>
      </c>
      <c r="AY56" s="317">
        <f>IF(AY54="","",VLOOKUP(AY54,'[1]シフト記号表（勤務時間帯）'!$D$6:$Z$47,23,FALSE))</f>
      </c>
      <c r="AZ56" s="709">
        <f>IF($BC$3="４週",SUM(U56:AV56),IF($BC$3="暦月",SUM(U56:AY56),""))</f>
        <v>0</v>
      </c>
      <c r="BA56" s="710"/>
      <c r="BB56" s="711">
        <f>IF($BC$3="４週",AZ56/4,IF($BC$3="暦月",(AZ56/($BC$8/7)),""))</f>
        <v>0</v>
      </c>
      <c r="BC56" s="710"/>
      <c r="BD56" s="703"/>
      <c r="BE56" s="704"/>
      <c r="BF56" s="704"/>
      <c r="BG56" s="704"/>
      <c r="BH56" s="705"/>
    </row>
    <row r="57" spans="2:60" ht="20.25" customHeight="1">
      <c r="B57" s="319"/>
      <c r="C57" s="712"/>
      <c r="D57" s="713"/>
      <c r="E57" s="714"/>
      <c r="F57" s="300"/>
      <c r="G57" s="301"/>
      <c r="H57" s="728"/>
      <c r="I57" s="716"/>
      <c r="J57" s="717"/>
      <c r="K57" s="717"/>
      <c r="L57" s="718"/>
      <c r="M57" s="719"/>
      <c r="N57" s="720"/>
      <c r="O57" s="721"/>
      <c r="P57" s="322" t="s">
        <v>441</v>
      </c>
      <c r="Q57" s="329"/>
      <c r="R57" s="329"/>
      <c r="S57" s="330"/>
      <c r="T57" s="335"/>
      <c r="U57" s="326"/>
      <c r="V57" s="327"/>
      <c r="W57" s="327"/>
      <c r="X57" s="327"/>
      <c r="Y57" s="327"/>
      <c r="Z57" s="327"/>
      <c r="AA57" s="328"/>
      <c r="AB57" s="326"/>
      <c r="AC57" s="327"/>
      <c r="AD57" s="327"/>
      <c r="AE57" s="327"/>
      <c r="AF57" s="327"/>
      <c r="AG57" s="327"/>
      <c r="AH57" s="328"/>
      <c r="AI57" s="326"/>
      <c r="AJ57" s="327"/>
      <c r="AK57" s="327"/>
      <c r="AL57" s="327"/>
      <c r="AM57" s="327"/>
      <c r="AN57" s="327"/>
      <c r="AO57" s="328"/>
      <c r="AP57" s="326"/>
      <c r="AQ57" s="327"/>
      <c r="AR57" s="327"/>
      <c r="AS57" s="327"/>
      <c r="AT57" s="327"/>
      <c r="AU57" s="327"/>
      <c r="AV57" s="328"/>
      <c r="AW57" s="326"/>
      <c r="AX57" s="327"/>
      <c r="AY57" s="327"/>
      <c r="AZ57" s="722"/>
      <c r="BA57" s="723"/>
      <c r="BB57" s="724"/>
      <c r="BC57" s="723"/>
      <c r="BD57" s="725"/>
      <c r="BE57" s="726"/>
      <c r="BF57" s="726"/>
      <c r="BG57" s="726"/>
      <c r="BH57" s="727"/>
    </row>
    <row r="58" spans="2:60" ht="20.25" customHeight="1">
      <c r="B58" s="299">
        <f>B55+1</f>
        <v>13</v>
      </c>
      <c r="C58" s="625"/>
      <c r="D58" s="626"/>
      <c r="E58" s="627"/>
      <c r="F58" s="300">
        <f>C57</f>
        <v>0</v>
      </c>
      <c r="G58" s="301"/>
      <c r="H58" s="632"/>
      <c r="I58" s="637"/>
      <c r="J58" s="638"/>
      <c r="K58" s="638"/>
      <c r="L58" s="639"/>
      <c r="M58" s="646"/>
      <c r="N58" s="647"/>
      <c r="O58" s="648"/>
      <c r="P58" s="302" t="s">
        <v>442</v>
      </c>
      <c r="Q58" s="303"/>
      <c r="R58" s="303"/>
      <c r="S58" s="304"/>
      <c r="T58" s="305"/>
      <c r="U58" s="306">
        <f>IF(U57="","",VLOOKUP(U57,'[1]シフト記号表（勤務時間帯）'!$D$6:$X$47,21,FALSE))</f>
      </c>
      <c r="V58" s="307">
        <f>IF(V57="","",VLOOKUP(V57,'[1]シフト記号表（勤務時間帯）'!$D$6:$X$47,21,FALSE))</f>
      </c>
      <c r="W58" s="307">
        <f>IF(W57="","",VLOOKUP(W57,'[1]シフト記号表（勤務時間帯）'!$D$6:$X$47,21,FALSE))</f>
      </c>
      <c r="X58" s="307">
        <f>IF(X57="","",VLOOKUP(X57,'[1]シフト記号表（勤務時間帯）'!$D$6:$X$47,21,FALSE))</f>
      </c>
      <c r="Y58" s="307">
        <f>IF(Y57="","",VLOOKUP(Y57,'[1]シフト記号表（勤務時間帯）'!$D$6:$X$47,21,FALSE))</f>
      </c>
      <c r="Z58" s="307">
        <f>IF(Z57="","",VLOOKUP(Z57,'[1]シフト記号表（勤務時間帯）'!$D$6:$X$47,21,FALSE))</f>
      </c>
      <c r="AA58" s="308">
        <f>IF(AA57="","",VLOOKUP(AA57,'[1]シフト記号表（勤務時間帯）'!$D$6:$X$47,21,FALSE))</f>
      </c>
      <c r="AB58" s="306">
        <f>IF(AB57="","",VLOOKUP(AB57,'[1]シフト記号表（勤務時間帯）'!$D$6:$X$47,21,FALSE))</f>
      </c>
      <c r="AC58" s="307">
        <f>IF(AC57="","",VLOOKUP(AC57,'[1]シフト記号表（勤務時間帯）'!$D$6:$X$47,21,FALSE))</f>
      </c>
      <c r="AD58" s="307">
        <f>IF(AD57="","",VLOOKUP(AD57,'[1]シフト記号表（勤務時間帯）'!$D$6:$X$47,21,FALSE))</f>
      </c>
      <c r="AE58" s="307">
        <f>IF(AE57="","",VLOOKUP(AE57,'[1]シフト記号表（勤務時間帯）'!$D$6:$X$47,21,FALSE))</f>
      </c>
      <c r="AF58" s="307">
        <f>IF(AF57="","",VLOOKUP(AF57,'[1]シフト記号表（勤務時間帯）'!$D$6:$X$47,21,FALSE))</f>
      </c>
      <c r="AG58" s="307">
        <f>IF(AG57="","",VLOOKUP(AG57,'[1]シフト記号表（勤務時間帯）'!$D$6:$X$47,21,FALSE))</f>
      </c>
      <c r="AH58" s="308">
        <f>IF(AH57="","",VLOOKUP(AH57,'[1]シフト記号表（勤務時間帯）'!$D$6:$X$47,21,FALSE))</f>
      </c>
      <c r="AI58" s="306">
        <f>IF(AI57="","",VLOOKUP(AI57,'[1]シフト記号表（勤務時間帯）'!$D$6:$X$47,21,FALSE))</f>
      </c>
      <c r="AJ58" s="307">
        <f>IF(AJ57="","",VLOOKUP(AJ57,'[1]シフト記号表（勤務時間帯）'!$D$6:$X$47,21,FALSE))</f>
      </c>
      <c r="AK58" s="307">
        <f>IF(AK57="","",VLOOKUP(AK57,'[1]シフト記号表（勤務時間帯）'!$D$6:$X$47,21,FALSE))</f>
      </c>
      <c r="AL58" s="307">
        <f>IF(AL57="","",VLOOKUP(AL57,'[1]シフト記号表（勤務時間帯）'!$D$6:$X$47,21,FALSE))</f>
      </c>
      <c r="AM58" s="307">
        <f>IF(AM57="","",VLOOKUP(AM57,'[1]シフト記号表（勤務時間帯）'!$D$6:$X$47,21,FALSE))</f>
      </c>
      <c r="AN58" s="307">
        <f>IF(AN57="","",VLOOKUP(AN57,'[1]シフト記号表（勤務時間帯）'!$D$6:$X$47,21,FALSE))</f>
      </c>
      <c r="AO58" s="308">
        <f>IF(AO57="","",VLOOKUP(AO57,'[1]シフト記号表（勤務時間帯）'!$D$6:$X$47,21,FALSE))</f>
      </c>
      <c r="AP58" s="306">
        <f>IF(AP57="","",VLOOKUP(AP57,'[1]シフト記号表（勤務時間帯）'!$D$6:$X$47,21,FALSE))</f>
      </c>
      <c r="AQ58" s="307">
        <f>IF(AQ57="","",VLOOKUP(AQ57,'[1]シフト記号表（勤務時間帯）'!$D$6:$X$47,21,FALSE))</f>
      </c>
      <c r="AR58" s="307">
        <f>IF(AR57="","",VLOOKUP(AR57,'[1]シフト記号表（勤務時間帯）'!$D$6:$X$47,21,FALSE))</f>
      </c>
      <c r="AS58" s="307">
        <f>IF(AS57="","",VLOOKUP(AS57,'[1]シフト記号表（勤務時間帯）'!$D$6:$X$47,21,FALSE))</f>
      </c>
      <c r="AT58" s="307">
        <f>IF(AT57="","",VLOOKUP(AT57,'[1]シフト記号表（勤務時間帯）'!$D$6:$X$47,21,FALSE))</f>
      </c>
      <c r="AU58" s="307">
        <f>IF(AU57="","",VLOOKUP(AU57,'[1]シフト記号表（勤務時間帯）'!$D$6:$X$47,21,FALSE))</f>
      </c>
      <c r="AV58" s="308">
        <f>IF(AV57="","",VLOOKUP(AV57,'[1]シフト記号表（勤務時間帯）'!$D$6:$X$47,21,FALSE))</f>
      </c>
      <c r="AW58" s="306">
        <f>IF(AW57="","",VLOOKUP(AW57,'[1]シフト記号表（勤務時間帯）'!$D$6:$X$47,21,FALSE))</f>
      </c>
      <c r="AX58" s="307">
        <f>IF(AX57="","",VLOOKUP(AX57,'[1]シフト記号表（勤務時間帯）'!$D$6:$X$47,21,FALSE))</f>
      </c>
      <c r="AY58" s="307">
        <f>IF(AY57="","",VLOOKUP(AY57,'[1]シフト記号表（勤務時間帯）'!$D$6:$X$47,21,FALSE))</f>
      </c>
      <c r="AZ58" s="706">
        <f>IF($BC$3="４週",SUM(U58:AV58),IF($BC$3="暦月",SUM(U58:AY58),""))</f>
        <v>0</v>
      </c>
      <c r="BA58" s="707"/>
      <c r="BB58" s="708">
        <f>IF($BC$3="４週",AZ58/4,IF($BC$3="暦月",(AZ58/($BC$8/7)),""))</f>
        <v>0</v>
      </c>
      <c r="BC58" s="707"/>
      <c r="BD58" s="700"/>
      <c r="BE58" s="701"/>
      <c r="BF58" s="701"/>
      <c r="BG58" s="701"/>
      <c r="BH58" s="702"/>
    </row>
    <row r="59" spans="2:60" ht="20.25" customHeight="1">
      <c r="B59" s="309"/>
      <c r="C59" s="628"/>
      <c r="D59" s="629"/>
      <c r="E59" s="630"/>
      <c r="F59" s="310"/>
      <c r="G59" s="311">
        <f>C57</f>
        <v>0</v>
      </c>
      <c r="H59" s="633"/>
      <c r="I59" s="640"/>
      <c r="J59" s="641"/>
      <c r="K59" s="641"/>
      <c r="L59" s="642"/>
      <c r="M59" s="649"/>
      <c r="N59" s="650"/>
      <c r="O59" s="651"/>
      <c r="P59" s="336" t="s">
        <v>443</v>
      </c>
      <c r="Q59" s="337"/>
      <c r="R59" s="337"/>
      <c r="S59" s="338"/>
      <c r="T59" s="339"/>
      <c r="U59" s="316">
        <f>IF(U57="","",VLOOKUP(U57,'[1]シフト記号表（勤務時間帯）'!$D$6:$Z$47,23,FALSE))</f>
      </c>
      <c r="V59" s="317">
        <f>IF(V57="","",VLOOKUP(V57,'[1]シフト記号表（勤務時間帯）'!$D$6:$Z$47,23,FALSE))</f>
      </c>
      <c r="W59" s="317">
        <f>IF(W57="","",VLOOKUP(W57,'[1]シフト記号表（勤務時間帯）'!$D$6:$Z$47,23,FALSE))</f>
      </c>
      <c r="X59" s="317">
        <f>IF(X57="","",VLOOKUP(X57,'[1]シフト記号表（勤務時間帯）'!$D$6:$Z$47,23,FALSE))</f>
      </c>
      <c r="Y59" s="317">
        <f>IF(Y57="","",VLOOKUP(Y57,'[1]シフト記号表（勤務時間帯）'!$D$6:$Z$47,23,FALSE))</f>
      </c>
      <c r="Z59" s="317">
        <f>IF(Z57="","",VLOOKUP(Z57,'[1]シフト記号表（勤務時間帯）'!$D$6:$Z$47,23,FALSE))</f>
      </c>
      <c r="AA59" s="318">
        <f>IF(AA57="","",VLOOKUP(AA57,'[1]シフト記号表（勤務時間帯）'!$D$6:$Z$47,23,FALSE))</f>
      </c>
      <c r="AB59" s="316">
        <f>IF(AB57="","",VLOOKUP(AB57,'[1]シフト記号表（勤務時間帯）'!$D$6:$Z$47,23,FALSE))</f>
      </c>
      <c r="AC59" s="317">
        <f>IF(AC57="","",VLOOKUP(AC57,'[1]シフト記号表（勤務時間帯）'!$D$6:$Z$47,23,FALSE))</f>
      </c>
      <c r="AD59" s="317">
        <f>IF(AD57="","",VLOOKUP(AD57,'[1]シフト記号表（勤務時間帯）'!$D$6:$Z$47,23,FALSE))</f>
      </c>
      <c r="AE59" s="317">
        <f>IF(AE57="","",VLOOKUP(AE57,'[1]シフト記号表（勤務時間帯）'!$D$6:$Z$47,23,FALSE))</f>
      </c>
      <c r="AF59" s="317">
        <f>IF(AF57="","",VLOOKUP(AF57,'[1]シフト記号表（勤務時間帯）'!$D$6:$Z$47,23,FALSE))</f>
      </c>
      <c r="AG59" s="317">
        <f>IF(AG57="","",VLOOKUP(AG57,'[1]シフト記号表（勤務時間帯）'!$D$6:$Z$47,23,FALSE))</f>
      </c>
      <c r="AH59" s="318">
        <f>IF(AH57="","",VLOOKUP(AH57,'[1]シフト記号表（勤務時間帯）'!$D$6:$Z$47,23,FALSE))</f>
      </c>
      <c r="AI59" s="316">
        <f>IF(AI57="","",VLOOKUP(AI57,'[1]シフト記号表（勤務時間帯）'!$D$6:$Z$47,23,FALSE))</f>
      </c>
      <c r="AJ59" s="317">
        <f>IF(AJ57="","",VLOOKUP(AJ57,'[1]シフト記号表（勤務時間帯）'!$D$6:$Z$47,23,FALSE))</f>
      </c>
      <c r="AK59" s="317">
        <f>IF(AK57="","",VLOOKUP(AK57,'[1]シフト記号表（勤務時間帯）'!$D$6:$Z$47,23,FALSE))</f>
      </c>
      <c r="AL59" s="317">
        <f>IF(AL57="","",VLOOKUP(AL57,'[1]シフト記号表（勤務時間帯）'!$D$6:$Z$47,23,FALSE))</f>
      </c>
      <c r="AM59" s="317">
        <f>IF(AM57="","",VLOOKUP(AM57,'[1]シフト記号表（勤務時間帯）'!$D$6:$Z$47,23,FALSE))</f>
      </c>
      <c r="AN59" s="317">
        <f>IF(AN57="","",VLOOKUP(AN57,'[1]シフト記号表（勤務時間帯）'!$D$6:$Z$47,23,FALSE))</f>
      </c>
      <c r="AO59" s="318">
        <f>IF(AO57="","",VLOOKUP(AO57,'[1]シフト記号表（勤務時間帯）'!$D$6:$Z$47,23,FALSE))</f>
      </c>
      <c r="AP59" s="316">
        <f>IF(AP57="","",VLOOKUP(AP57,'[1]シフト記号表（勤務時間帯）'!$D$6:$Z$47,23,FALSE))</f>
      </c>
      <c r="AQ59" s="317">
        <f>IF(AQ57="","",VLOOKUP(AQ57,'[1]シフト記号表（勤務時間帯）'!$D$6:$Z$47,23,FALSE))</f>
      </c>
      <c r="AR59" s="317">
        <f>IF(AR57="","",VLOOKUP(AR57,'[1]シフト記号表（勤務時間帯）'!$D$6:$Z$47,23,FALSE))</f>
      </c>
      <c r="AS59" s="317">
        <f>IF(AS57="","",VLOOKUP(AS57,'[1]シフト記号表（勤務時間帯）'!$D$6:$Z$47,23,FALSE))</f>
      </c>
      <c r="AT59" s="317">
        <f>IF(AT57="","",VLOOKUP(AT57,'[1]シフト記号表（勤務時間帯）'!$D$6:$Z$47,23,FALSE))</f>
      </c>
      <c r="AU59" s="317">
        <f>IF(AU57="","",VLOOKUP(AU57,'[1]シフト記号表（勤務時間帯）'!$D$6:$Z$47,23,FALSE))</f>
      </c>
      <c r="AV59" s="318">
        <f>IF(AV57="","",VLOOKUP(AV57,'[1]シフト記号表（勤務時間帯）'!$D$6:$Z$47,23,FALSE))</f>
      </c>
      <c r="AW59" s="316">
        <f>IF(AW57="","",VLOOKUP(AW57,'[1]シフト記号表（勤務時間帯）'!$D$6:$Z$47,23,FALSE))</f>
      </c>
      <c r="AX59" s="317">
        <f>IF(AX57="","",VLOOKUP(AX57,'[1]シフト記号表（勤務時間帯）'!$D$6:$Z$47,23,FALSE))</f>
      </c>
      <c r="AY59" s="317">
        <f>IF(AY57="","",VLOOKUP(AY57,'[1]シフト記号表（勤務時間帯）'!$D$6:$Z$47,23,FALSE))</f>
      </c>
      <c r="AZ59" s="709">
        <f>IF($BC$3="４週",SUM(U59:AV59),IF($BC$3="暦月",SUM(U59:AY59),""))</f>
        <v>0</v>
      </c>
      <c r="BA59" s="710"/>
      <c r="BB59" s="711">
        <f>IF($BC$3="４週",AZ59/4,IF($BC$3="暦月",(AZ59/($BC$8/7)),""))</f>
        <v>0</v>
      </c>
      <c r="BC59" s="710"/>
      <c r="BD59" s="703"/>
      <c r="BE59" s="704"/>
      <c r="BF59" s="704"/>
      <c r="BG59" s="704"/>
      <c r="BH59" s="705"/>
    </row>
    <row r="60" spans="2:60" ht="20.25" customHeight="1">
      <c r="B60" s="319"/>
      <c r="C60" s="712"/>
      <c r="D60" s="713"/>
      <c r="E60" s="714"/>
      <c r="F60" s="300"/>
      <c r="G60" s="301"/>
      <c r="H60" s="728"/>
      <c r="I60" s="716"/>
      <c r="J60" s="717"/>
      <c r="K60" s="717"/>
      <c r="L60" s="718"/>
      <c r="M60" s="719"/>
      <c r="N60" s="720"/>
      <c r="O60" s="721"/>
      <c r="P60" s="322" t="s">
        <v>441</v>
      </c>
      <c r="Q60" s="329"/>
      <c r="R60" s="329"/>
      <c r="S60" s="330"/>
      <c r="T60" s="335"/>
      <c r="U60" s="326"/>
      <c r="V60" s="327"/>
      <c r="W60" s="327"/>
      <c r="X60" s="327"/>
      <c r="Y60" s="327"/>
      <c r="Z60" s="327"/>
      <c r="AA60" s="328"/>
      <c r="AB60" s="326"/>
      <c r="AC60" s="327"/>
      <c r="AD60" s="327"/>
      <c r="AE60" s="327"/>
      <c r="AF60" s="327"/>
      <c r="AG60" s="327"/>
      <c r="AH60" s="328"/>
      <c r="AI60" s="326"/>
      <c r="AJ60" s="327"/>
      <c r="AK60" s="327"/>
      <c r="AL60" s="327"/>
      <c r="AM60" s="327"/>
      <c r="AN60" s="327"/>
      <c r="AO60" s="328"/>
      <c r="AP60" s="326"/>
      <c r="AQ60" s="327"/>
      <c r="AR60" s="327"/>
      <c r="AS60" s="327"/>
      <c r="AT60" s="327"/>
      <c r="AU60" s="327"/>
      <c r="AV60" s="328"/>
      <c r="AW60" s="326"/>
      <c r="AX60" s="327"/>
      <c r="AY60" s="327"/>
      <c r="AZ60" s="722"/>
      <c r="BA60" s="723"/>
      <c r="BB60" s="724"/>
      <c r="BC60" s="723"/>
      <c r="BD60" s="725"/>
      <c r="BE60" s="726"/>
      <c r="BF60" s="726"/>
      <c r="BG60" s="726"/>
      <c r="BH60" s="727"/>
    </row>
    <row r="61" spans="2:60" ht="20.25" customHeight="1">
      <c r="B61" s="299">
        <f>B58+1</f>
        <v>14</v>
      </c>
      <c r="C61" s="625"/>
      <c r="D61" s="626"/>
      <c r="E61" s="627"/>
      <c r="F61" s="300">
        <f>C60</f>
        <v>0</v>
      </c>
      <c r="G61" s="301"/>
      <c r="H61" s="632"/>
      <c r="I61" s="637"/>
      <c r="J61" s="638"/>
      <c r="K61" s="638"/>
      <c r="L61" s="639"/>
      <c r="M61" s="646"/>
      <c r="N61" s="647"/>
      <c r="O61" s="648"/>
      <c r="P61" s="302" t="s">
        <v>442</v>
      </c>
      <c r="Q61" s="303"/>
      <c r="R61" s="303"/>
      <c r="S61" s="304"/>
      <c r="T61" s="305"/>
      <c r="U61" s="306">
        <f>IF(U60="","",VLOOKUP(U60,'[1]シフト記号表（勤務時間帯）'!$D$6:$X$47,21,FALSE))</f>
      </c>
      <c r="V61" s="307">
        <f>IF(V60="","",VLOOKUP(V60,'[1]シフト記号表（勤務時間帯）'!$D$6:$X$47,21,FALSE))</f>
      </c>
      <c r="W61" s="307">
        <f>IF(W60="","",VLOOKUP(W60,'[1]シフト記号表（勤務時間帯）'!$D$6:$X$47,21,FALSE))</f>
      </c>
      <c r="X61" s="307">
        <f>IF(X60="","",VLOOKUP(X60,'[1]シフト記号表（勤務時間帯）'!$D$6:$X$47,21,FALSE))</f>
      </c>
      <c r="Y61" s="307">
        <f>IF(Y60="","",VLOOKUP(Y60,'[1]シフト記号表（勤務時間帯）'!$D$6:$X$47,21,FALSE))</f>
      </c>
      <c r="Z61" s="307">
        <f>IF(Z60="","",VLOOKUP(Z60,'[1]シフト記号表（勤務時間帯）'!$D$6:$X$47,21,FALSE))</f>
      </c>
      <c r="AA61" s="308">
        <f>IF(AA60="","",VLOOKUP(AA60,'[1]シフト記号表（勤務時間帯）'!$D$6:$X$47,21,FALSE))</f>
      </c>
      <c r="AB61" s="306">
        <f>IF(AB60="","",VLOOKUP(AB60,'[1]シフト記号表（勤務時間帯）'!$D$6:$X$47,21,FALSE))</f>
      </c>
      <c r="AC61" s="307">
        <f>IF(AC60="","",VLOOKUP(AC60,'[1]シフト記号表（勤務時間帯）'!$D$6:$X$47,21,FALSE))</f>
      </c>
      <c r="AD61" s="307">
        <f>IF(AD60="","",VLOOKUP(AD60,'[1]シフト記号表（勤務時間帯）'!$D$6:$X$47,21,FALSE))</f>
      </c>
      <c r="AE61" s="307">
        <f>IF(AE60="","",VLOOKUP(AE60,'[1]シフト記号表（勤務時間帯）'!$D$6:$X$47,21,FALSE))</f>
      </c>
      <c r="AF61" s="307">
        <f>IF(AF60="","",VLOOKUP(AF60,'[1]シフト記号表（勤務時間帯）'!$D$6:$X$47,21,FALSE))</f>
      </c>
      <c r="AG61" s="307">
        <f>IF(AG60="","",VLOOKUP(AG60,'[1]シフト記号表（勤務時間帯）'!$D$6:$X$47,21,FALSE))</f>
      </c>
      <c r="AH61" s="308">
        <f>IF(AH60="","",VLOOKUP(AH60,'[1]シフト記号表（勤務時間帯）'!$D$6:$X$47,21,FALSE))</f>
      </c>
      <c r="AI61" s="306">
        <f>IF(AI60="","",VLOOKUP(AI60,'[1]シフト記号表（勤務時間帯）'!$D$6:$X$47,21,FALSE))</f>
      </c>
      <c r="AJ61" s="307">
        <f>IF(AJ60="","",VLOOKUP(AJ60,'[1]シフト記号表（勤務時間帯）'!$D$6:$X$47,21,FALSE))</f>
      </c>
      <c r="AK61" s="307">
        <f>IF(AK60="","",VLOOKUP(AK60,'[1]シフト記号表（勤務時間帯）'!$D$6:$X$47,21,FALSE))</f>
      </c>
      <c r="AL61" s="307">
        <f>IF(AL60="","",VLOOKUP(AL60,'[1]シフト記号表（勤務時間帯）'!$D$6:$X$47,21,FALSE))</f>
      </c>
      <c r="AM61" s="307">
        <f>IF(AM60="","",VLOOKUP(AM60,'[1]シフト記号表（勤務時間帯）'!$D$6:$X$47,21,FALSE))</f>
      </c>
      <c r="AN61" s="307">
        <f>IF(AN60="","",VLOOKUP(AN60,'[1]シフト記号表（勤務時間帯）'!$D$6:$X$47,21,FALSE))</f>
      </c>
      <c r="AO61" s="308">
        <f>IF(AO60="","",VLOOKUP(AO60,'[1]シフト記号表（勤務時間帯）'!$D$6:$X$47,21,FALSE))</f>
      </c>
      <c r="AP61" s="306">
        <f>IF(AP60="","",VLOOKUP(AP60,'[1]シフト記号表（勤務時間帯）'!$D$6:$X$47,21,FALSE))</f>
      </c>
      <c r="AQ61" s="307">
        <f>IF(AQ60="","",VLOOKUP(AQ60,'[1]シフト記号表（勤務時間帯）'!$D$6:$X$47,21,FALSE))</f>
      </c>
      <c r="AR61" s="307">
        <f>IF(AR60="","",VLOOKUP(AR60,'[1]シフト記号表（勤務時間帯）'!$D$6:$X$47,21,FALSE))</f>
      </c>
      <c r="AS61" s="307">
        <f>IF(AS60="","",VLOOKUP(AS60,'[1]シフト記号表（勤務時間帯）'!$D$6:$X$47,21,FALSE))</f>
      </c>
      <c r="AT61" s="307">
        <f>IF(AT60="","",VLOOKUP(AT60,'[1]シフト記号表（勤務時間帯）'!$D$6:$X$47,21,FALSE))</f>
      </c>
      <c r="AU61" s="307">
        <f>IF(AU60="","",VLOOKUP(AU60,'[1]シフト記号表（勤務時間帯）'!$D$6:$X$47,21,FALSE))</f>
      </c>
      <c r="AV61" s="308">
        <f>IF(AV60="","",VLOOKUP(AV60,'[1]シフト記号表（勤務時間帯）'!$D$6:$X$47,21,FALSE))</f>
      </c>
      <c r="AW61" s="306">
        <f>IF(AW60="","",VLOOKUP(AW60,'[1]シフト記号表（勤務時間帯）'!$D$6:$X$47,21,FALSE))</f>
      </c>
      <c r="AX61" s="307">
        <f>IF(AX60="","",VLOOKUP(AX60,'[1]シフト記号表（勤務時間帯）'!$D$6:$X$47,21,FALSE))</f>
      </c>
      <c r="AY61" s="307">
        <f>IF(AY60="","",VLOOKUP(AY60,'[1]シフト記号表（勤務時間帯）'!$D$6:$X$47,21,FALSE))</f>
      </c>
      <c r="AZ61" s="706">
        <f>IF($BC$3="４週",SUM(U61:AV61),IF($BC$3="暦月",SUM(U61:AY61),""))</f>
        <v>0</v>
      </c>
      <c r="BA61" s="707"/>
      <c r="BB61" s="708">
        <f>IF($BC$3="４週",AZ61/4,IF($BC$3="暦月",(AZ61/($BC$8/7)),""))</f>
        <v>0</v>
      </c>
      <c r="BC61" s="707"/>
      <c r="BD61" s="700"/>
      <c r="BE61" s="701"/>
      <c r="BF61" s="701"/>
      <c r="BG61" s="701"/>
      <c r="BH61" s="702"/>
    </row>
    <row r="62" spans="2:60" ht="20.25" customHeight="1">
      <c r="B62" s="309"/>
      <c r="C62" s="628"/>
      <c r="D62" s="629"/>
      <c r="E62" s="630"/>
      <c r="F62" s="310"/>
      <c r="G62" s="311">
        <f>C60</f>
        <v>0</v>
      </c>
      <c r="H62" s="633"/>
      <c r="I62" s="640"/>
      <c r="J62" s="641"/>
      <c r="K62" s="641"/>
      <c r="L62" s="642"/>
      <c r="M62" s="649"/>
      <c r="N62" s="650"/>
      <c r="O62" s="651"/>
      <c r="P62" s="336" t="s">
        <v>443</v>
      </c>
      <c r="Q62" s="337"/>
      <c r="R62" s="337"/>
      <c r="S62" s="338"/>
      <c r="T62" s="339"/>
      <c r="U62" s="316">
        <f>IF(U60="","",VLOOKUP(U60,'[1]シフト記号表（勤務時間帯）'!$D$6:$Z$47,23,FALSE))</f>
      </c>
      <c r="V62" s="317">
        <f>IF(V60="","",VLOOKUP(V60,'[1]シフト記号表（勤務時間帯）'!$D$6:$Z$47,23,FALSE))</f>
      </c>
      <c r="W62" s="317">
        <f>IF(W60="","",VLOOKUP(W60,'[1]シフト記号表（勤務時間帯）'!$D$6:$Z$47,23,FALSE))</f>
      </c>
      <c r="X62" s="317">
        <f>IF(X60="","",VLOOKUP(X60,'[1]シフト記号表（勤務時間帯）'!$D$6:$Z$47,23,FALSE))</f>
      </c>
      <c r="Y62" s="317">
        <f>IF(Y60="","",VLOOKUP(Y60,'[1]シフト記号表（勤務時間帯）'!$D$6:$Z$47,23,FALSE))</f>
      </c>
      <c r="Z62" s="317">
        <f>IF(Z60="","",VLOOKUP(Z60,'[1]シフト記号表（勤務時間帯）'!$D$6:$Z$47,23,FALSE))</f>
      </c>
      <c r="AA62" s="318">
        <f>IF(AA60="","",VLOOKUP(AA60,'[1]シフト記号表（勤務時間帯）'!$D$6:$Z$47,23,FALSE))</f>
      </c>
      <c r="AB62" s="316">
        <f>IF(AB60="","",VLOOKUP(AB60,'[1]シフト記号表（勤務時間帯）'!$D$6:$Z$47,23,FALSE))</f>
      </c>
      <c r="AC62" s="317">
        <f>IF(AC60="","",VLOOKUP(AC60,'[1]シフト記号表（勤務時間帯）'!$D$6:$Z$47,23,FALSE))</f>
      </c>
      <c r="AD62" s="317">
        <f>IF(AD60="","",VLOOKUP(AD60,'[1]シフト記号表（勤務時間帯）'!$D$6:$Z$47,23,FALSE))</f>
      </c>
      <c r="AE62" s="317">
        <f>IF(AE60="","",VLOOKUP(AE60,'[1]シフト記号表（勤務時間帯）'!$D$6:$Z$47,23,FALSE))</f>
      </c>
      <c r="AF62" s="317">
        <f>IF(AF60="","",VLOOKUP(AF60,'[1]シフト記号表（勤務時間帯）'!$D$6:$Z$47,23,FALSE))</f>
      </c>
      <c r="AG62" s="317">
        <f>IF(AG60="","",VLOOKUP(AG60,'[1]シフト記号表（勤務時間帯）'!$D$6:$Z$47,23,FALSE))</f>
      </c>
      <c r="AH62" s="318">
        <f>IF(AH60="","",VLOOKUP(AH60,'[1]シフト記号表（勤務時間帯）'!$D$6:$Z$47,23,FALSE))</f>
      </c>
      <c r="AI62" s="316">
        <f>IF(AI60="","",VLOOKUP(AI60,'[1]シフト記号表（勤務時間帯）'!$D$6:$Z$47,23,FALSE))</f>
      </c>
      <c r="AJ62" s="317">
        <f>IF(AJ60="","",VLOOKUP(AJ60,'[1]シフト記号表（勤務時間帯）'!$D$6:$Z$47,23,FALSE))</f>
      </c>
      <c r="AK62" s="317">
        <f>IF(AK60="","",VLOOKUP(AK60,'[1]シフト記号表（勤務時間帯）'!$D$6:$Z$47,23,FALSE))</f>
      </c>
      <c r="AL62" s="317">
        <f>IF(AL60="","",VLOOKUP(AL60,'[1]シフト記号表（勤務時間帯）'!$D$6:$Z$47,23,FALSE))</f>
      </c>
      <c r="AM62" s="317">
        <f>IF(AM60="","",VLOOKUP(AM60,'[1]シフト記号表（勤務時間帯）'!$D$6:$Z$47,23,FALSE))</f>
      </c>
      <c r="AN62" s="317">
        <f>IF(AN60="","",VLOOKUP(AN60,'[1]シフト記号表（勤務時間帯）'!$D$6:$Z$47,23,FALSE))</f>
      </c>
      <c r="AO62" s="318">
        <f>IF(AO60="","",VLOOKUP(AO60,'[1]シフト記号表（勤務時間帯）'!$D$6:$Z$47,23,FALSE))</f>
      </c>
      <c r="AP62" s="316">
        <f>IF(AP60="","",VLOOKUP(AP60,'[1]シフト記号表（勤務時間帯）'!$D$6:$Z$47,23,FALSE))</f>
      </c>
      <c r="AQ62" s="317">
        <f>IF(AQ60="","",VLOOKUP(AQ60,'[1]シフト記号表（勤務時間帯）'!$D$6:$Z$47,23,FALSE))</f>
      </c>
      <c r="AR62" s="317">
        <f>IF(AR60="","",VLOOKUP(AR60,'[1]シフト記号表（勤務時間帯）'!$D$6:$Z$47,23,FALSE))</f>
      </c>
      <c r="AS62" s="317">
        <f>IF(AS60="","",VLOOKUP(AS60,'[1]シフト記号表（勤務時間帯）'!$D$6:$Z$47,23,FALSE))</f>
      </c>
      <c r="AT62" s="317">
        <f>IF(AT60="","",VLOOKUP(AT60,'[1]シフト記号表（勤務時間帯）'!$D$6:$Z$47,23,FALSE))</f>
      </c>
      <c r="AU62" s="317">
        <f>IF(AU60="","",VLOOKUP(AU60,'[1]シフト記号表（勤務時間帯）'!$D$6:$Z$47,23,FALSE))</f>
      </c>
      <c r="AV62" s="318">
        <f>IF(AV60="","",VLOOKUP(AV60,'[1]シフト記号表（勤務時間帯）'!$D$6:$Z$47,23,FALSE))</f>
      </c>
      <c r="AW62" s="316">
        <f>IF(AW60="","",VLOOKUP(AW60,'[1]シフト記号表（勤務時間帯）'!$D$6:$Z$47,23,FALSE))</f>
      </c>
      <c r="AX62" s="317">
        <f>IF(AX60="","",VLOOKUP(AX60,'[1]シフト記号表（勤務時間帯）'!$D$6:$Z$47,23,FALSE))</f>
      </c>
      <c r="AY62" s="317">
        <f>IF(AY60="","",VLOOKUP(AY60,'[1]シフト記号表（勤務時間帯）'!$D$6:$Z$47,23,FALSE))</f>
      </c>
      <c r="AZ62" s="709">
        <f>IF($BC$3="４週",SUM(U62:AV62),IF($BC$3="暦月",SUM(U62:AY62),""))</f>
        <v>0</v>
      </c>
      <c r="BA62" s="710"/>
      <c r="BB62" s="711">
        <f>IF($BC$3="４週",AZ62/4,IF($BC$3="暦月",(AZ62/($BC$8/7)),""))</f>
        <v>0</v>
      </c>
      <c r="BC62" s="710"/>
      <c r="BD62" s="703"/>
      <c r="BE62" s="704"/>
      <c r="BF62" s="704"/>
      <c r="BG62" s="704"/>
      <c r="BH62" s="705"/>
    </row>
    <row r="63" spans="2:60" ht="20.25" customHeight="1">
      <c r="B63" s="319"/>
      <c r="C63" s="712"/>
      <c r="D63" s="713"/>
      <c r="E63" s="714"/>
      <c r="F63" s="300"/>
      <c r="G63" s="301"/>
      <c r="H63" s="728"/>
      <c r="I63" s="716"/>
      <c r="J63" s="717"/>
      <c r="K63" s="717"/>
      <c r="L63" s="718"/>
      <c r="M63" s="719"/>
      <c r="N63" s="720"/>
      <c r="O63" s="721"/>
      <c r="P63" s="322" t="s">
        <v>441</v>
      </c>
      <c r="Q63" s="329"/>
      <c r="R63" s="329"/>
      <c r="S63" s="330"/>
      <c r="T63" s="335"/>
      <c r="U63" s="326"/>
      <c r="V63" s="327"/>
      <c r="W63" s="327"/>
      <c r="X63" s="327"/>
      <c r="Y63" s="327"/>
      <c r="Z63" s="327"/>
      <c r="AA63" s="328"/>
      <c r="AB63" s="326"/>
      <c r="AC63" s="327"/>
      <c r="AD63" s="327"/>
      <c r="AE63" s="327"/>
      <c r="AF63" s="327"/>
      <c r="AG63" s="327"/>
      <c r="AH63" s="328"/>
      <c r="AI63" s="326"/>
      <c r="AJ63" s="327"/>
      <c r="AK63" s="327"/>
      <c r="AL63" s="327"/>
      <c r="AM63" s="327"/>
      <c r="AN63" s="327"/>
      <c r="AO63" s="328"/>
      <c r="AP63" s="326"/>
      <c r="AQ63" s="327"/>
      <c r="AR63" s="327"/>
      <c r="AS63" s="327"/>
      <c r="AT63" s="327"/>
      <c r="AU63" s="327"/>
      <c r="AV63" s="328"/>
      <c r="AW63" s="326"/>
      <c r="AX63" s="327"/>
      <c r="AY63" s="327"/>
      <c r="AZ63" s="722"/>
      <c r="BA63" s="723"/>
      <c r="BB63" s="724"/>
      <c r="BC63" s="723"/>
      <c r="BD63" s="725"/>
      <c r="BE63" s="726"/>
      <c r="BF63" s="726"/>
      <c r="BG63" s="726"/>
      <c r="BH63" s="727"/>
    </row>
    <row r="64" spans="2:60" ht="20.25" customHeight="1">
      <c r="B64" s="299">
        <f>B61+1</f>
        <v>15</v>
      </c>
      <c r="C64" s="625"/>
      <c r="D64" s="626"/>
      <c r="E64" s="627"/>
      <c r="F64" s="300">
        <f>C63</f>
        <v>0</v>
      </c>
      <c r="G64" s="301"/>
      <c r="H64" s="632"/>
      <c r="I64" s="637"/>
      <c r="J64" s="638"/>
      <c r="K64" s="638"/>
      <c r="L64" s="639"/>
      <c r="M64" s="646"/>
      <c r="N64" s="647"/>
      <c r="O64" s="648"/>
      <c r="P64" s="302" t="s">
        <v>442</v>
      </c>
      <c r="Q64" s="303"/>
      <c r="R64" s="303"/>
      <c r="S64" s="304"/>
      <c r="T64" s="305"/>
      <c r="U64" s="306">
        <f>IF(U63="","",VLOOKUP(U63,'[1]シフト記号表（勤務時間帯）'!$D$6:$X$47,21,FALSE))</f>
      </c>
      <c r="V64" s="307">
        <f>IF(V63="","",VLOOKUP(V63,'[1]シフト記号表（勤務時間帯）'!$D$6:$X$47,21,FALSE))</f>
      </c>
      <c r="W64" s="307">
        <f>IF(W63="","",VLOOKUP(W63,'[1]シフト記号表（勤務時間帯）'!$D$6:$X$47,21,FALSE))</f>
      </c>
      <c r="X64" s="307">
        <f>IF(X63="","",VLOOKUP(X63,'[1]シフト記号表（勤務時間帯）'!$D$6:$X$47,21,FALSE))</f>
      </c>
      <c r="Y64" s="307">
        <f>IF(Y63="","",VLOOKUP(Y63,'[1]シフト記号表（勤務時間帯）'!$D$6:$X$47,21,FALSE))</f>
      </c>
      <c r="Z64" s="307">
        <f>IF(Z63="","",VLOOKUP(Z63,'[1]シフト記号表（勤務時間帯）'!$D$6:$X$47,21,FALSE))</f>
      </c>
      <c r="AA64" s="308">
        <f>IF(AA63="","",VLOOKUP(AA63,'[1]シフト記号表（勤務時間帯）'!$D$6:$X$47,21,FALSE))</f>
      </c>
      <c r="AB64" s="306">
        <f>IF(AB63="","",VLOOKUP(AB63,'[1]シフト記号表（勤務時間帯）'!$D$6:$X$47,21,FALSE))</f>
      </c>
      <c r="AC64" s="307">
        <f>IF(AC63="","",VLOOKUP(AC63,'[1]シフト記号表（勤務時間帯）'!$D$6:$X$47,21,FALSE))</f>
      </c>
      <c r="AD64" s="307">
        <f>IF(AD63="","",VLOOKUP(AD63,'[1]シフト記号表（勤務時間帯）'!$D$6:$X$47,21,FALSE))</f>
      </c>
      <c r="AE64" s="307">
        <f>IF(AE63="","",VLOOKUP(AE63,'[1]シフト記号表（勤務時間帯）'!$D$6:$X$47,21,FALSE))</f>
      </c>
      <c r="AF64" s="307">
        <f>IF(AF63="","",VLOOKUP(AF63,'[1]シフト記号表（勤務時間帯）'!$D$6:$X$47,21,FALSE))</f>
      </c>
      <c r="AG64" s="307">
        <f>IF(AG63="","",VLOOKUP(AG63,'[1]シフト記号表（勤務時間帯）'!$D$6:$X$47,21,FALSE))</f>
      </c>
      <c r="AH64" s="308">
        <f>IF(AH63="","",VLOOKUP(AH63,'[1]シフト記号表（勤務時間帯）'!$D$6:$X$47,21,FALSE))</f>
      </c>
      <c r="AI64" s="306">
        <f>IF(AI63="","",VLOOKUP(AI63,'[1]シフト記号表（勤務時間帯）'!$D$6:$X$47,21,FALSE))</f>
      </c>
      <c r="AJ64" s="307">
        <f>IF(AJ63="","",VLOOKUP(AJ63,'[1]シフト記号表（勤務時間帯）'!$D$6:$X$47,21,FALSE))</f>
      </c>
      <c r="AK64" s="307">
        <f>IF(AK63="","",VLOOKUP(AK63,'[1]シフト記号表（勤務時間帯）'!$D$6:$X$47,21,FALSE))</f>
      </c>
      <c r="AL64" s="307">
        <f>IF(AL63="","",VLOOKUP(AL63,'[1]シフト記号表（勤務時間帯）'!$D$6:$X$47,21,FALSE))</f>
      </c>
      <c r="AM64" s="307">
        <f>IF(AM63="","",VLOOKUP(AM63,'[1]シフト記号表（勤務時間帯）'!$D$6:$X$47,21,FALSE))</f>
      </c>
      <c r="AN64" s="307">
        <f>IF(AN63="","",VLOOKUP(AN63,'[1]シフト記号表（勤務時間帯）'!$D$6:$X$47,21,FALSE))</f>
      </c>
      <c r="AO64" s="308">
        <f>IF(AO63="","",VLOOKUP(AO63,'[1]シフト記号表（勤務時間帯）'!$D$6:$X$47,21,FALSE))</f>
      </c>
      <c r="AP64" s="306">
        <f>IF(AP63="","",VLOOKUP(AP63,'[1]シフト記号表（勤務時間帯）'!$D$6:$X$47,21,FALSE))</f>
      </c>
      <c r="AQ64" s="307">
        <f>IF(AQ63="","",VLOOKUP(AQ63,'[1]シフト記号表（勤務時間帯）'!$D$6:$X$47,21,FALSE))</f>
      </c>
      <c r="AR64" s="307">
        <f>IF(AR63="","",VLOOKUP(AR63,'[1]シフト記号表（勤務時間帯）'!$D$6:$X$47,21,FALSE))</f>
      </c>
      <c r="AS64" s="307">
        <f>IF(AS63="","",VLOOKUP(AS63,'[1]シフト記号表（勤務時間帯）'!$D$6:$X$47,21,FALSE))</f>
      </c>
      <c r="AT64" s="307">
        <f>IF(AT63="","",VLOOKUP(AT63,'[1]シフト記号表（勤務時間帯）'!$D$6:$X$47,21,FALSE))</f>
      </c>
      <c r="AU64" s="307">
        <f>IF(AU63="","",VLOOKUP(AU63,'[1]シフト記号表（勤務時間帯）'!$D$6:$X$47,21,FALSE))</f>
      </c>
      <c r="AV64" s="308">
        <f>IF(AV63="","",VLOOKUP(AV63,'[1]シフト記号表（勤務時間帯）'!$D$6:$X$47,21,FALSE))</f>
      </c>
      <c r="AW64" s="306">
        <f>IF(AW63="","",VLOOKUP(AW63,'[1]シフト記号表（勤務時間帯）'!$D$6:$X$47,21,FALSE))</f>
      </c>
      <c r="AX64" s="307">
        <f>IF(AX63="","",VLOOKUP(AX63,'[1]シフト記号表（勤務時間帯）'!$D$6:$X$47,21,FALSE))</f>
      </c>
      <c r="AY64" s="307">
        <f>IF(AY63="","",VLOOKUP(AY63,'[1]シフト記号表（勤務時間帯）'!$D$6:$X$47,21,FALSE))</f>
      </c>
      <c r="AZ64" s="706">
        <f>IF($BC$3="４週",SUM(U64:AV64),IF($BC$3="暦月",SUM(U64:AY64),""))</f>
        <v>0</v>
      </c>
      <c r="BA64" s="707"/>
      <c r="BB64" s="708">
        <f>IF($BC$3="４週",AZ64/4,IF($BC$3="暦月",(AZ64/($BC$8/7)),""))</f>
        <v>0</v>
      </c>
      <c r="BC64" s="707"/>
      <c r="BD64" s="700"/>
      <c r="BE64" s="701"/>
      <c r="BF64" s="701"/>
      <c r="BG64" s="701"/>
      <c r="BH64" s="702"/>
    </row>
    <row r="65" spans="2:60" ht="20.25" customHeight="1">
      <c r="B65" s="309"/>
      <c r="C65" s="628"/>
      <c r="D65" s="629"/>
      <c r="E65" s="630"/>
      <c r="F65" s="310"/>
      <c r="G65" s="311">
        <f>C63</f>
        <v>0</v>
      </c>
      <c r="H65" s="633"/>
      <c r="I65" s="640"/>
      <c r="J65" s="641"/>
      <c r="K65" s="641"/>
      <c r="L65" s="642"/>
      <c r="M65" s="649"/>
      <c r="N65" s="650"/>
      <c r="O65" s="651"/>
      <c r="P65" s="336" t="s">
        <v>443</v>
      </c>
      <c r="Q65" s="337"/>
      <c r="R65" s="337"/>
      <c r="S65" s="338"/>
      <c r="T65" s="339"/>
      <c r="U65" s="316">
        <f>IF(U63="","",VLOOKUP(U63,'[1]シフト記号表（勤務時間帯）'!$D$6:$Z$47,23,FALSE))</f>
      </c>
      <c r="V65" s="317">
        <f>IF(V63="","",VLOOKUP(V63,'[1]シフト記号表（勤務時間帯）'!$D$6:$Z$47,23,FALSE))</f>
      </c>
      <c r="W65" s="317">
        <f>IF(W63="","",VLOOKUP(W63,'[1]シフト記号表（勤務時間帯）'!$D$6:$Z$47,23,FALSE))</f>
      </c>
      <c r="X65" s="317">
        <f>IF(X63="","",VLOOKUP(X63,'[1]シフト記号表（勤務時間帯）'!$D$6:$Z$47,23,FALSE))</f>
      </c>
      <c r="Y65" s="317">
        <f>IF(Y63="","",VLOOKUP(Y63,'[1]シフト記号表（勤務時間帯）'!$D$6:$Z$47,23,FALSE))</f>
      </c>
      <c r="Z65" s="317">
        <f>IF(Z63="","",VLOOKUP(Z63,'[1]シフト記号表（勤務時間帯）'!$D$6:$Z$47,23,FALSE))</f>
      </c>
      <c r="AA65" s="318">
        <f>IF(AA63="","",VLOOKUP(AA63,'[1]シフト記号表（勤務時間帯）'!$D$6:$Z$47,23,FALSE))</f>
      </c>
      <c r="AB65" s="316">
        <f>IF(AB63="","",VLOOKUP(AB63,'[1]シフト記号表（勤務時間帯）'!$D$6:$Z$47,23,FALSE))</f>
      </c>
      <c r="AC65" s="317">
        <f>IF(AC63="","",VLOOKUP(AC63,'[1]シフト記号表（勤務時間帯）'!$D$6:$Z$47,23,FALSE))</f>
      </c>
      <c r="AD65" s="317">
        <f>IF(AD63="","",VLOOKUP(AD63,'[1]シフト記号表（勤務時間帯）'!$D$6:$Z$47,23,FALSE))</f>
      </c>
      <c r="AE65" s="317">
        <f>IF(AE63="","",VLOOKUP(AE63,'[1]シフト記号表（勤務時間帯）'!$D$6:$Z$47,23,FALSE))</f>
      </c>
      <c r="AF65" s="317">
        <f>IF(AF63="","",VLOOKUP(AF63,'[1]シフト記号表（勤務時間帯）'!$D$6:$Z$47,23,FALSE))</f>
      </c>
      <c r="AG65" s="317">
        <f>IF(AG63="","",VLOOKUP(AG63,'[1]シフト記号表（勤務時間帯）'!$D$6:$Z$47,23,FALSE))</f>
      </c>
      <c r="AH65" s="318">
        <f>IF(AH63="","",VLOOKUP(AH63,'[1]シフト記号表（勤務時間帯）'!$D$6:$Z$47,23,FALSE))</f>
      </c>
      <c r="AI65" s="316">
        <f>IF(AI63="","",VLOOKUP(AI63,'[1]シフト記号表（勤務時間帯）'!$D$6:$Z$47,23,FALSE))</f>
      </c>
      <c r="AJ65" s="317">
        <f>IF(AJ63="","",VLOOKUP(AJ63,'[1]シフト記号表（勤務時間帯）'!$D$6:$Z$47,23,FALSE))</f>
      </c>
      <c r="AK65" s="317">
        <f>IF(AK63="","",VLOOKUP(AK63,'[1]シフト記号表（勤務時間帯）'!$D$6:$Z$47,23,FALSE))</f>
      </c>
      <c r="AL65" s="317">
        <f>IF(AL63="","",VLOOKUP(AL63,'[1]シフト記号表（勤務時間帯）'!$D$6:$Z$47,23,FALSE))</f>
      </c>
      <c r="AM65" s="317">
        <f>IF(AM63="","",VLOOKUP(AM63,'[1]シフト記号表（勤務時間帯）'!$D$6:$Z$47,23,FALSE))</f>
      </c>
      <c r="AN65" s="317">
        <f>IF(AN63="","",VLOOKUP(AN63,'[1]シフト記号表（勤務時間帯）'!$D$6:$Z$47,23,FALSE))</f>
      </c>
      <c r="AO65" s="318">
        <f>IF(AO63="","",VLOOKUP(AO63,'[1]シフト記号表（勤務時間帯）'!$D$6:$Z$47,23,FALSE))</f>
      </c>
      <c r="AP65" s="316">
        <f>IF(AP63="","",VLOOKUP(AP63,'[1]シフト記号表（勤務時間帯）'!$D$6:$Z$47,23,FALSE))</f>
      </c>
      <c r="AQ65" s="317">
        <f>IF(AQ63="","",VLOOKUP(AQ63,'[1]シフト記号表（勤務時間帯）'!$D$6:$Z$47,23,FALSE))</f>
      </c>
      <c r="AR65" s="317">
        <f>IF(AR63="","",VLOOKUP(AR63,'[1]シフト記号表（勤務時間帯）'!$D$6:$Z$47,23,FALSE))</f>
      </c>
      <c r="AS65" s="317">
        <f>IF(AS63="","",VLOOKUP(AS63,'[1]シフト記号表（勤務時間帯）'!$D$6:$Z$47,23,FALSE))</f>
      </c>
      <c r="AT65" s="317">
        <f>IF(AT63="","",VLOOKUP(AT63,'[1]シフト記号表（勤務時間帯）'!$D$6:$Z$47,23,FALSE))</f>
      </c>
      <c r="AU65" s="317">
        <f>IF(AU63="","",VLOOKUP(AU63,'[1]シフト記号表（勤務時間帯）'!$D$6:$Z$47,23,FALSE))</f>
      </c>
      <c r="AV65" s="318">
        <f>IF(AV63="","",VLOOKUP(AV63,'[1]シフト記号表（勤務時間帯）'!$D$6:$Z$47,23,FALSE))</f>
      </c>
      <c r="AW65" s="316">
        <f>IF(AW63="","",VLOOKUP(AW63,'[1]シフト記号表（勤務時間帯）'!$D$6:$Z$47,23,FALSE))</f>
      </c>
      <c r="AX65" s="317">
        <f>IF(AX63="","",VLOOKUP(AX63,'[1]シフト記号表（勤務時間帯）'!$D$6:$Z$47,23,FALSE))</f>
      </c>
      <c r="AY65" s="317">
        <f>IF(AY63="","",VLOOKUP(AY63,'[1]シフト記号表（勤務時間帯）'!$D$6:$Z$47,23,FALSE))</f>
      </c>
      <c r="AZ65" s="709">
        <f>IF($BC$3="４週",SUM(U65:AV65),IF($BC$3="暦月",SUM(U65:AY65),""))</f>
        <v>0</v>
      </c>
      <c r="BA65" s="710"/>
      <c r="BB65" s="711">
        <f>IF($BC$3="４週",AZ65/4,IF($BC$3="暦月",(AZ65/($BC$8/7)),""))</f>
        <v>0</v>
      </c>
      <c r="BC65" s="710"/>
      <c r="BD65" s="703"/>
      <c r="BE65" s="704"/>
      <c r="BF65" s="704"/>
      <c r="BG65" s="704"/>
      <c r="BH65" s="705"/>
    </row>
    <row r="66" spans="2:60" ht="20.25" customHeight="1">
      <c r="B66" s="319"/>
      <c r="C66" s="712"/>
      <c r="D66" s="713"/>
      <c r="E66" s="714"/>
      <c r="F66" s="300"/>
      <c r="G66" s="301"/>
      <c r="H66" s="728"/>
      <c r="I66" s="716"/>
      <c r="J66" s="717"/>
      <c r="K66" s="717"/>
      <c r="L66" s="718"/>
      <c r="M66" s="719"/>
      <c r="N66" s="720"/>
      <c r="O66" s="721"/>
      <c r="P66" s="340" t="s">
        <v>441</v>
      </c>
      <c r="Q66" s="341"/>
      <c r="R66" s="341"/>
      <c r="S66" s="342"/>
      <c r="T66" s="343"/>
      <c r="U66" s="326"/>
      <c r="V66" s="327"/>
      <c r="W66" s="327"/>
      <c r="X66" s="327"/>
      <c r="Y66" s="327"/>
      <c r="Z66" s="327"/>
      <c r="AA66" s="328"/>
      <c r="AB66" s="326"/>
      <c r="AC66" s="327"/>
      <c r="AD66" s="327"/>
      <c r="AE66" s="327"/>
      <c r="AF66" s="327"/>
      <c r="AG66" s="327"/>
      <c r="AH66" s="328"/>
      <c r="AI66" s="326"/>
      <c r="AJ66" s="327"/>
      <c r="AK66" s="327"/>
      <c r="AL66" s="327"/>
      <c r="AM66" s="327"/>
      <c r="AN66" s="327"/>
      <c r="AO66" s="328"/>
      <c r="AP66" s="326"/>
      <c r="AQ66" s="327"/>
      <c r="AR66" s="327"/>
      <c r="AS66" s="327"/>
      <c r="AT66" s="327"/>
      <c r="AU66" s="327"/>
      <c r="AV66" s="328"/>
      <c r="AW66" s="326"/>
      <c r="AX66" s="327"/>
      <c r="AY66" s="327"/>
      <c r="AZ66" s="722"/>
      <c r="BA66" s="723"/>
      <c r="BB66" s="724"/>
      <c r="BC66" s="723"/>
      <c r="BD66" s="725"/>
      <c r="BE66" s="726"/>
      <c r="BF66" s="726"/>
      <c r="BG66" s="726"/>
      <c r="BH66" s="727"/>
    </row>
    <row r="67" spans="2:60" ht="20.25" customHeight="1">
      <c r="B67" s="299">
        <f>B64+1</f>
        <v>16</v>
      </c>
      <c r="C67" s="625"/>
      <c r="D67" s="626"/>
      <c r="E67" s="627"/>
      <c r="F67" s="300">
        <f>C66</f>
        <v>0</v>
      </c>
      <c r="G67" s="301"/>
      <c r="H67" s="632"/>
      <c r="I67" s="637"/>
      <c r="J67" s="638"/>
      <c r="K67" s="638"/>
      <c r="L67" s="639"/>
      <c r="M67" s="646"/>
      <c r="N67" s="647"/>
      <c r="O67" s="648"/>
      <c r="P67" s="302" t="s">
        <v>442</v>
      </c>
      <c r="Q67" s="303"/>
      <c r="R67" s="303"/>
      <c r="S67" s="304"/>
      <c r="T67" s="305"/>
      <c r="U67" s="306">
        <f>IF(U66="","",VLOOKUP(U66,'[1]シフト記号表（勤務時間帯）'!$D$6:$X$47,21,FALSE))</f>
      </c>
      <c r="V67" s="307">
        <f>IF(V66="","",VLOOKUP(V66,'[1]シフト記号表（勤務時間帯）'!$D$6:$X$47,21,FALSE))</f>
      </c>
      <c r="W67" s="307">
        <f>IF(W66="","",VLOOKUP(W66,'[1]シフト記号表（勤務時間帯）'!$D$6:$X$47,21,FALSE))</f>
      </c>
      <c r="X67" s="307">
        <f>IF(X66="","",VLOOKUP(X66,'[1]シフト記号表（勤務時間帯）'!$D$6:$X$47,21,FALSE))</f>
      </c>
      <c r="Y67" s="307">
        <f>IF(Y66="","",VLOOKUP(Y66,'[1]シフト記号表（勤務時間帯）'!$D$6:$X$47,21,FALSE))</f>
      </c>
      <c r="Z67" s="307">
        <f>IF(Z66="","",VLOOKUP(Z66,'[1]シフト記号表（勤務時間帯）'!$D$6:$X$47,21,FALSE))</f>
      </c>
      <c r="AA67" s="308">
        <f>IF(AA66="","",VLOOKUP(AA66,'[1]シフト記号表（勤務時間帯）'!$D$6:$X$47,21,FALSE))</f>
      </c>
      <c r="AB67" s="306">
        <f>IF(AB66="","",VLOOKUP(AB66,'[1]シフト記号表（勤務時間帯）'!$D$6:$X$47,21,FALSE))</f>
      </c>
      <c r="AC67" s="307">
        <f>IF(AC66="","",VLOOKUP(AC66,'[1]シフト記号表（勤務時間帯）'!$D$6:$X$47,21,FALSE))</f>
      </c>
      <c r="AD67" s="307">
        <f>IF(AD66="","",VLOOKUP(AD66,'[1]シフト記号表（勤務時間帯）'!$D$6:$X$47,21,FALSE))</f>
      </c>
      <c r="AE67" s="307">
        <f>IF(AE66="","",VLOOKUP(AE66,'[1]シフト記号表（勤務時間帯）'!$D$6:$X$47,21,FALSE))</f>
      </c>
      <c r="AF67" s="307">
        <f>IF(AF66="","",VLOOKUP(AF66,'[1]シフト記号表（勤務時間帯）'!$D$6:$X$47,21,FALSE))</f>
      </c>
      <c r="AG67" s="307">
        <f>IF(AG66="","",VLOOKUP(AG66,'[1]シフト記号表（勤務時間帯）'!$D$6:$X$47,21,FALSE))</f>
      </c>
      <c r="AH67" s="308">
        <f>IF(AH66="","",VLOOKUP(AH66,'[1]シフト記号表（勤務時間帯）'!$D$6:$X$47,21,FALSE))</f>
      </c>
      <c r="AI67" s="306">
        <f>IF(AI66="","",VLOOKUP(AI66,'[1]シフト記号表（勤務時間帯）'!$D$6:$X$47,21,FALSE))</f>
      </c>
      <c r="AJ67" s="307">
        <f>IF(AJ66="","",VLOOKUP(AJ66,'[1]シフト記号表（勤務時間帯）'!$D$6:$X$47,21,FALSE))</f>
      </c>
      <c r="AK67" s="307">
        <f>IF(AK66="","",VLOOKUP(AK66,'[1]シフト記号表（勤務時間帯）'!$D$6:$X$47,21,FALSE))</f>
      </c>
      <c r="AL67" s="307">
        <f>IF(AL66="","",VLOOKUP(AL66,'[1]シフト記号表（勤務時間帯）'!$D$6:$X$47,21,FALSE))</f>
      </c>
      <c r="AM67" s="307">
        <f>IF(AM66="","",VLOOKUP(AM66,'[1]シフト記号表（勤務時間帯）'!$D$6:$X$47,21,FALSE))</f>
      </c>
      <c r="AN67" s="307">
        <f>IF(AN66="","",VLOOKUP(AN66,'[1]シフト記号表（勤務時間帯）'!$D$6:$X$47,21,FALSE))</f>
      </c>
      <c r="AO67" s="308">
        <f>IF(AO66="","",VLOOKUP(AO66,'[1]シフト記号表（勤務時間帯）'!$D$6:$X$47,21,FALSE))</f>
      </c>
      <c r="AP67" s="306">
        <f>IF(AP66="","",VLOOKUP(AP66,'[1]シフト記号表（勤務時間帯）'!$D$6:$X$47,21,FALSE))</f>
      </c>
      <c r="AQ67" s="307">
        <f>IF(AQ66="","",VLOOKUP(AQ66,'[1]シフト記号表（勤務時間帯）'!$D$6:$X$47,21,FALSE))</f>
      </c>
      <c r="AR67" s="307">
        <f>IF(AR66="","",VLOOKUP(AR66,'[1]シフト記号表（勤務時間帯）'!$D$6:$X$47,21,FALSE))</f>
      </c>
      <c r="AS67" s="307">
        <f>IF(AS66="","",VLOOKUP(AS66,'[1]シフト記号表（勤務時間帯）'!$D$6:$X$47,21,FALSE))</f>
      </c>
      <c r="AT67" s="307">
        <f>IF(AT66="","",VLOOKUP(AT66,'[1]シフト記号表（勤務時間帯）'!$D$6:$X$47,21,FALSE))</f>
      </c>
      <c r="AU67" s="307">
        <f>IF(AU66="","",VLOOKUP(AU66,'[1]シフト記号表（勤務時間帯）'!$D$6:$X$47,21,FALSE))</f>
      </c>
      <c r="AV67" s="308">
        <f>IF(AV66="","",VLOOKUP(AV66,'[1]シフト記号表（勤務時間帯）'!$D$6:$X$47,21,FALSE))</f>
      </c>
      <c r="AW67" s="306">
        <f>IF(AW66="","",VLOOKUP(AW66,'[1]シフト記号表（勤務時間帯）'!$D$6:$X$47,21,FALSE))</f>
      </c>
      <c r="AX67" s="307">
        <f>IF(AX66="","",VLOOKUP(AX66,'[1]シフト記号表（勤務時間帯）'!$D$6:$X$47,21,FALSE))</f>
      </c>
      <c r="AY67" s="307">
        <f>IF(AY66="","",VLOOKUP(AY66,'[1]シフト記号表（勤務時間帯）'!$D$6:$X$47,21,FALSE))</f>
      </c>
      <c r="AZ67" s="706">
        <f>IF($BC$3="４週",SUM(U67:AV67),IF($BC$3="暦月",SUM(U67:AY67),""))</f>
        <v>0</v>
      </c>
      <c r="BA67" s="707"/>
      <c r="BB67" s="708">
        <f>IF($BC$3="４週",AZ67/4,IF($BC$3="暦月",(AZ67/($BC$8/7)),""))</f>
        <v>0</v>
      </c>
      <c r="BC67" s="707"/>
      <c r="BD67" s="700"/>
      <c r="BE67" s="701"/>
      <c r="BF67" s="701"/>
      <c r="BG67" s="701"/>
      <c r="BH67" s="702"/>
    </row>
    <row r="68" spans="2:60" ht="20.25" customHeight="1" thickBot="1">
      <c r="B68" s="299"/>
      <c r="C68" s="747"/>
      <c r="D68" s="748"/>
      <c r="E68" s="749"/>
      <c r="F68" s="344"/>
      <c r="G68" s="345">
        <f>C66</f>
        <v>0</v>
      </c>
      <c r="H68" s="750"/>
      <c r="I68" s="751"/>
      <c r="J68" s="752"/>
      <c r="K68" s="752"/>
      <c r="L68" s="753"/>
      <c r="M68" s="754"/>
      <c r="N68" s="755"/>
      <c r="O68" s="756"/>
      <c r="P68" s="346" t="s">
        <v>443</v>
      </c>
      <c r="Q68" s="347"/>
      <c r="R68" s="347"/>
      <c r="S68" s="348"/>
      <c r="T68" s="349"/>
      <c r="U68" s="316">
        <f>IF(U66="","",VLOOKUP(U66,'[1]シフト記号表（勤務時間帯）'!$D$6:$Z$47,23,FALSE))</f>
      </c>
      <c r="V68" s="317">
        <f>IF(V66="","",VLOOKUP(V66,'[1]シフト記号表（勤務時間帯）'!$D$6:$Z$47,23,FALSE))</f>
      </c>
      <c r="W68" s="317">
        <f>IF(W66="","",VLOOKUP(W66,'[1]シフト記号表（勤務時間帯）'!$D$6:$Z$47,23,FALSE))</f>
      </c>
      <c r="X68" s="317">
        <f>IF(X66="","",VLOOKUP(X66,'[1]シフト記号表（勤務時間帯）'!$D$6:$Z$47,23,FALSE))</f>
      </c>
      <c r="Y68" s="317">
        <f>IF(Y66="","",VLOOKUP(Y66,'[1]シフト記号表（勤務時間帯）'!$D$6:$Z$47,23,FALSE))</f>
      </c>
      <c r="Z68" s="317">
        <f>IF(Z66="","",VLOOKUP(Z66,'[1]シフト記号表（勤務時間帯）'!$D$6:$Z$47,23,FALSE))</f>
      </c>
      <c r="AA68" s="318">
        <f>IF(AA66="","",VLOOKUP(AA66,'[1]シフト記号表（勤務時間帯）'!$D$6:$Z$47,23,FALSE))</f>
      </c>
      <c r="AB68" s="316">
        <f>IF(AB66="","",VLOOKUP(AB66,'[1]シフト記号表（勤務時間帯）'!$D$6:$Z$47,23,FALSE))</f>
      </c>
      <c r="AC68" s="317">
        <f>IF(AC66="","",VLOOKUP(AC66,'[1]シフト記号表（勤務時間帯）'!$D$6:$Z$47,23,FALSE))</f>
      </c>
      <c r="AD68" s="317">
        <f>IF(AD66="","",VLOOKUP(AD66,'[1]シフト記号表（勤務時間帯）'!$D$6:$Z$47,23,FALSE))</f>
      </c>
      <c r="AE68" s="317">
        <f>IF(AE66="","",VLOOKUP(AE66,'[1]シフト記号表（勤務時間帯）'!$D$6:$Z$47,23,FALSE))</f>
      </c>
      <c r="AF68" s="317">
        <f>IF(AF66="","",VLOOKUP(AF66,'[1]シフト記号表（勤務時間帯）'!$D$6:$Z$47,23,FALSE))</f>
      </c>
      <c r="AG68" s="317">
        <f>IF(AG66="","",VLOOKUP(AG66,'[1]シフト記号表（勤務時間帯）'!$D$6:$Z$47,23,FALSE))</f>
      </c>
      <c r="AH68" s="318">
        <f>IF(AH66="","",VLOOKUP(AH66,'[1]シフト記号表（勤務時間帯）'!$D$6:$Z$47,23,FALSE))</f>
      </c>
      <c r="AI68" s="316">
        <f>IF(AI66="","",VLOOKUP(AI66,'[1]シフト記号表（勤務時間帯）'!$D$6:$Z$47,23,FALSE))</f>
      </c>
      <c r="AJ68" s="317">
        <f>IF(AJ66="","",VLOOKUP(AJ66,'[1]シフト記号表（勤務時間帯）'!$D$6:$Z$47,23,FALSE))</f>
      </c>
      <c r="AK68" s="317">
        <f>IF(AK66="","",VLOOKUP(AK66,'[1]シフト記号表（勤務時間帯）'!$D$6:$Z$47,23,FALSE))</f>
      </c>
      <c r="AL68" s="317">
        <f>IF(AL66="","",VLOOKUP(AL66,'[1]シフト記号表（勤務時間帯）'!$D$6:$Z$47,23,FALSE))</f>
      </c>
      <c r="AM68" s="317">
        <f>IF(AM66="","",VLOOKUP(AM66,'[1]シフト記号表（勤務時間帯）'!$D$6:$Z$47,23,FALSE))</f>
      </c>
      <c r="AN68" s="317">
        <f>IF(AN66="","",VLOOKUP(AN66,'[1]シフト記号表（勤務時間帯）'!$D$6:$Z$47,23,FALSE))</f>
      </c>
      <c r="AO68" s="318">
        <f>IF(AO66="","",VLOOKUP(AO66,'[1]シフト記号表（勤務時間帯）'!$D$6:$Z$47,23,FALSE))</f>
      </c>
      <c r="AP68" s="316">
        <f>IF(AP66="","",VLOOKUP(AP66,'[1]シフト記号表（勤務時間帯）'!$D$6:$Z$47,23,FALSE))</f>
      </c>
      <c r="AQ68" s="317">
        <f>IF(AQ66="","",VLOOKUP(AQ66,'[1]シフト記号表（勤務時間帯）'!$D$6:$Z$47,23,FALSE))</f>
      </c>
      <c r="AR68" s="317">
        <f>IF(AR66="","",VLOOKUP(AR66,'[1]シフト記号表（勤務時間帯）'!$D$6:$Z$47,23,FALSE))</f>
      </c>
      <c r="AS68" s="317">
        <f>IF(AS66="","",VLOOKUP(AS66,'[1]シフト記号表（勤務時間帯）'!$D$6:$Z$47,23,FALSE))</f>
      </c>
      <c r="AT68" s="317">
        <f>IF(AT66="","",VLOOKUP(AT66,'[1]シフト記号表（勤務時間帯）'!$D$6:$Z$47,23,FALSE))</f>
      </c>
      <c r="AU68" s="317">
        <f>IF(AU66="","",VLOOKUP(AU66,'[1]シフト記号表（勤務時間帯）'!$D$6:$Z$47,23,FALSE))</f>
      </c>
      <c r="AV68" s="318">
        <f>IF(AV66="","",VLOOKUP(AV66,'[1]シフト記号表（勤務時間帯）'!$D$6:$Z$47,23,FALSE))</f>
      </c>
      <c r="AW68" s="316">
        <f>IF(AW66="","",VLOOKUP(AW66,'[1]シフト記号表（勤務時間帯）'!$D$6:$Z$47,23,FALSE))</f>
      </c>
      <c r="AX68" s="317">
        <f>IF(AX66="","",VLOOKUP(AX66,'[1]シフト記号表（勤務時間帯）'!$D$6:$Z$47,23,FALSE))</f>
      </c>
      <c r="AY68" s="317">
        <f>IF(AY66="","",VLOOKUP(AY66,'[1]シフト記号表（勤務時間帯）'!$D$6:$Z$47,23,FALSE))</f>
      </c>
      <c r="AZ68" s="709">
        <f>IF($BC$3="４週",SUM(U68:AV68),IF($BC$3="暦月",SUM(U68:AY68),""))</f>
        <v>0</v>
      </c>
      <c r="BA68" s="710"/>
      <c r="BB68" s="711">
        <f>IF($BC$3="４週",AZ68/4,IF($BC$3="暦月",(AZ68/($BC$8/7)),""))</f>
        <v>0</v>
      </c>
      <c r="BC68" s="710"/>
      <c r="BD68" s="700"/>
      <c r="BE68" s="701"/>
      <c r="BF68" s="701"/>
      <c r="BG68" s="701"/>
      <c r="BH68" s="702"/>
    </row>
    <row r="69" spans="2:60" ht="20.25" customHeight="1">
      <c r="B69" s="765" t="s">
        <v>444</v>
      </c>
      <c r="C69" s="766"/>
      <c r="D69" s="766"/>
      <c r="E69" s="766"/>
      <c r="F69" s="766"/>
      <c r="G69" s="766"/>
      <c r="H69" s="766"/>
      <c r="I69" s="766"/>
      <c r="J69" s="766"/>
      <c r="K69" s="766"/>
      <c r="L69" s="766"/>
      <c r="M69" s="766"/>
      <c r="N69" s="766"/>
      <c r="O69" s="766"/>
      <c r="P69" s="766"/>
      <c r="Q69" s="766"/>
      <c r="R69" s="766"/>
      <c r="S69" s="766"/>
      <c r="T69" s="767"/>
      <c r="U69" s="350"/>
      <c r="V69" s="351"/>
      <c r="W69" s="351"/>
      <c r="X69" s="351"/>
      <c r="Y69" s="351"/>
      <c r="Z69" s="351"/>
      <c r="AA69" s="352"/>
      <c r="AB69" s="353"/>
      <c r="AC69" s="351"/>
      <c r="AD69" s="351"/>
      <c r="AE69" s="351"/>
      <c r="AF69" s="351"/>
      <c r="AG69" s="351"/>
      <c r="AH69" s="352"/>
      <c r="AI69" s="353"/>
      <c r="AJ69" s="351"/>
      <c r="AK69" s="351"/>
      <c r="AL69" s="351"/>
      <c r="AM69" s="351"/>
      <c r="AN69" s="351"/>
      <c r="AO69" s="352"/>
      <c r="AP69" s="353"/>
      <c r="AQ69" s="351"/>
      <c r="AR69" s="351"/>
      <c r="AS69" s="351"/>
      <c r="AT69" s="351"/>
      <c r="AU69" s="351"/>
      <c r="AV69" s="352"/>
      <c r="AW69" s="353"/>
      <c r="AX69" s="351"/>
      <c r="AY69" s="354"/>
      <c r="AZ69" s="729"/>
      <c r="BA69" s="730"/>
      <c r="BB69" s="735"/>
      <c r="BC69" s="736"/>
      <c r="BD69" s="736"/>
      <c r="BE69" s="736"/>
      <c r="BF69" s="736"/>
      <c r="BG69" s="736"/>
      <c r="BH69" s="737"/>
    </row>
    <row r="70" spans="2:60" ht="20.25" customHeight="1">
      <c r="B70" s="744" t="s">
        <v>445</v>
      </c>
      <c r="C70" s="745"/>
      <c r="D70" s="745"/>
      <c r="E70" s="745"/>
      <c r="F70" s="745"/>
      <c r="G70" s="745"/>
      <c r="H70" s="745"/>
      <c r="I70" s="745"/>
      <c r="J70" s="745"/>
      <c r="K70" s="745"/>
      <c r="L70" s="745"/>
      <c r="M70" s="745"/>
      <c r="N70" s="745"/>
      <c r="O70" s="745"/>
      <c r="P70" s="745"/>
      <c r="Q70" s="745"/>
      <c r="R70" s="745"/>
      <c r="S70" s="745"/>
      <c r="T70" s="746"/>
      <c r="U70" s="355"/>
      <c r="V70" s="356"/>
      <c r="W70" s="356"/>
      <c r="X70" s="356"/>
      <c r="Y70" s="356"/>
      <c r="Z70" s="356"/>
      <c r="AA70" s="357"/>
      <c r="AB70" s="358"/>
      <c r="AC70" s="356"/>
      <c r="AD70" s="356"/>
      <c r="AE70" s="356"/>
      <c r="AF70" s="356"/>
      <c r="AG70" s="356"/>
      <c r="AH70" s="357"/>
      <c r="AI70" s="358"/>
      <c r="AJ70" s="356"/>
      <c r="AK70" s="356"/>
      <c r="AL70" s="356"/>
      <c r="AM70" s="356"/>
      <c r="AN70" s="356"/>
      <c r="AO70" s="357"/>
      <c r="AP70" s="358"/>
      <c r="AQ70" s="356"/>
      <c r="AR70" s="356"/>
      <c r="AS70" s="356"/>
      <c r="AT70" s="356"/>
      <c r="AU70" s="356"/>
      <c r="AV70" s="357"/>
      <c r="AW70" s="358"/>
      <c r="AX70" s="356"/>
      <c r="AY70" s="359"/>
      <c r="AZ70" s="731"/>
      <c r="BA70" s="732"/>
      <c r="BB70" s="738"/>
      <c r="BC70" s="739"/>
      <c r="BD70" s="739"/>
      <c r="BE70" s="739"/>
      <c r="BF70" s="739"/>
      <c r="BG70" s="739"/>
      <c r="BH70" s="740"/>
    </row>
    <row r="71" spans="2:60" ht="20.25" customHeight="1">
      <c r="B71" s="744" t="s">
        <v>446</v>
      </c>
      <c r="C71" s="745"/>
      <c r="D71" s="745"/>
      <c r="E71" s="745"/>
      <c r="F71" s="745"/>
      <c r="G71" s="745"/>
      <c r="H71" s="745"/>
      <c r="I71" s="745"/>
      <c r="J71" s="745"/>
      <c r="K71" s="745"/>
      <c r="L71" s="745"/>
      <c r="M71" s="745"/>
      <c r="N71" s="745"/>
      <c r="O71" s="745"/>
      <c r="P71" s="745"/>
      <c r="Q71" s="745"/>
      <c r="R71" s="745"/>
      <c r="S71" s="745"/>
      <c r="T71" s="746"/>
      <c r="U71" s="355"/>
      <c r="V71" s="356"/>
      <c r="W71" s="356"/>
      <c r="X71" s="356"/>
      <c r="Y71" s="356"/>
      <c r="Z71" s="356"/>
      <c r="AA71" s="360"/>
      <c r="AB71" s="361"/>
      <c r="AC71" s="356"/>
      <c r="AD71" s="356"/>
      <c r="AE71" s="356"/>
      <c r="AF71" s="356"/>
      <c r="AG71" s="356"/>
      <c r="AH71" s="360"/>
      <c r="AI71" s="361"/>
      <c r="AJ71" s="356"/>
      <c r="AK71" s="356"/>
      <c r="AL71" s="356"/>
      <c r="AM71" s="356"/>
      <c r="AN71" s="356"/>
      <c r="AO71" s="360"/>
      <c r="AP71" s="361"/>
      <c r="AQ71" s="356"/>
      <c r="AR71" s="356"/>
      <c r="AS71" s="356"/>
      <c r="AT71" s="356"/>
      <c r="AU71" s="356"/>
      <c r="AV71" s="360"/>
      <c r="AW71" s="361"/>
      <c r="AX71" s="356"/>
      <c r="AY71" s="359"/>
      <c r="AZ71" s="733"/>
      <c r="BA71" s="734"/>
      <c r="BB71" s="738"/>
      <c r="BC71" s="739"/>
      <c r="BD71" s="739"/>
      <c r="BE71" s="739"/>
      <c r="BF71" s="739"/>
      <c r="BG71" s="739"/>
      <c r="BH71" s="740"/>
    </row>
    <row r="72" spans="2:60" ht="20.25" customHeight="1">
      <c r="B72" s="757" t="s">
        <v>447</v>
      </c>
      <c r="C72" s="745"/>
      <c r="D72" s="745"/>
      <c r="E72" s="745"/>
      <c r="F72" s="745"/>
      <c r="G72" s="745"/>
      <c r="H72" s="745"/>
      <c r="I72" s="745"/>
      <c r="J72" s="745"/>
      <c r="K72" s="745"/>
      <c r="L72" s="745"/>
      <c r="M72" s="745"/>
      <c r="N72" s="745"/>
      <c r="O72" s="745"/>
      <c r="P72" s="745"/>
      <c r="Q72" s="745"/>
      <c r="R72" s="745"/>
      <c r="S72" s="745"/>
      <c r="T72" s="746"/>
      <c r="U72" s="362">
        <f aca="true" t="shared" si="1" ref="U72:AY72">IF(SUMIF($F$21:$F$68,"介護従業者",U21:U68)=0,"",SUMIF($F$21:$F$68,"介護従業者",U21:U68))</f>
      </c>
      <c r="V72" s="363">
        <f t="shared" si="1"/>
      </c>
      <c r="W72" s="363">
        <f t="shared" si="1"/>
      </c>
      <c r="X72" s="363">
        <f t="shared" si="1"/>
      </c>
      <c r="Y72" s="363">
        <f t="shared" si="1"/>
      </c>
      <c r="Z72" s="363">
        <f t="shared" si="1"/>
      </c>
      <c r="AA72" s="364">
        <f t="shared" si="1"/>
      </c>
      <c r="AB72" s="362">
        <f t="shared" si="1"/>
      </c>
      <c r="AC72" s="363">
        <f t="shared" si="1"/>
      </c>
      <c r="AD72" s="363">
        <f t="shared" si="1"/>
      </c>
      <c r="AE72" s="363">
        <f t="shared" si="1"/>
      </c>
      <c r="AF72" s="363">
        <f t="shared" si="1"/>
      </c>
      <c r="AG72" s="363">
        <f t="shared" si="1"/>
      </c>
      <c r="AH72" s="364">
        <f t="shared" si="1"/>
      </c>
      <c r="AI72" s="362">
        <f t="shared" si="1"/>
      </c>
      <c r="AJ72" s="363">
        <f t="shared" si="1"/>
      </c>
      <c r="AK72" s="363">
        <f t="shared" si="1"/>
      </c>
      <c r="AL72" s="363">
        <f t="shared" si="1"/>
      </c>
      <c r="AM72" s="363">
        <f t="shared" si="1"/>
      </c>
      <c r="AN72" s="363">
        <f t="shared" si="1"/>
      </c>
      <c r="AO72" s="364">
        <f t="shared" si="1"/>
      </c>
      <c r="AP72" s="362">
        <f t="shared" si="1"/>
      </c>
      <c r="AQ72" s="363">
        <f t="shared" si="1"/>
      </c>
      <c r="AR72" s="363">
        <f t="shared" si="1"/>
      </c>
      <c r="AS72" s="363">
        <f t="shared" si="1"/>
      </c>
      <c r="AT72" s="363">
        <f t="shared" si="1"/>
      </c>
      <c r="AU72" s="363">
        <f t="shared" si="1"/>
      </c>
      <c r="AV72" s="364">
        <f t="shared" si="1"/>
      </c>
      <c r="AW72" s="362">
        <f t="shared" si="1"/>
      </c>
      <c r="AX72" s="363">
        <f t="shared" si="1"/>
      </c>
      <c r="AY72" s="363">
        <f t="shared" si="1"/>
      </c>
      <c r="AZ72" s="758">
        <f>IF($BC$3="４週",SUM(U72:AV72),IF($BC$3="暦月",SUM(U72:AY72),""))</f>
        <v>0</v>
      </c>
      <c r="BA72" s="759"/>
      <c r="BB72" s="738"/>
      <c r="BC72" s="739"/>
      <c r="BD72" s="739"/>
      <c r="BE72" s="739"/>
      <c r="BF72" s="739"/>
      <c r="BG72" s="739"/>
      <c r="BH72" s="740"/>
    </row>
    <row r="73" spans="2:60" ht="20.25" customHeight="1" thickBot="1">
      <c r="B73" s="760" t="s">
        <v>448</v>
      </c>
      <c r="C73" s="761"/>
      <c r="D73" s="761"/>
      <c r="E73" s="761"/>
      <c r="F73" s="761"/>
      <c r="G73" s="761"/>
      <c r="H73" s="761"/>
      <c r="I73" s="761"/>
      <c r="J73" s="761"/>
      <c r="K73" s="761"/>
      <c r="L73" s="761"/>
      <c r="M73" s="761"/>
      <c r="N73" s="761"/>
      <c r="O73" s="761"/>
      <c r="P73" s="761"/>
      <c r="Q73" s="761"/>
      <c r="R73" s="761"/>
      <c r="S73" s="761"/>
      <c r="T73" s="762"/>
      <c r="U73" s="365">
        <f aca="true" t="shared" si="2" ref="U73:AY73">IF(SUMIF($G$21:$G$68,"介護従業者",U21:U68)=0,"",SUMIF($G$21:$G$68,"介護従業者",U21:U68))</f>
      </c>
      <c r="V73" s="366">
        <f t="shared" si="2"/>
      </c>
      <c r="W73" s="366">
        <f t="shared" si="2"/>
      </c>
      <c r="X73" s="366">
        <f t="shared" si="2"/>
      </c>
      <c r="Y73" s="366">
        <f t="shared" si="2"/>
      </c>
      <c r="Z73" s="366">
        <f t="shared" si="2"/>
      </c>
      <c r="AA73" s="367">
        <f t="shared" si="2"/>
      </c>
      <c r="AB73" s="368">
        <f t="shared" si="2"/>
      </c>
      <c r="AC73" s="366">
        <f t="shared" si="2"/>
      </c>
      <c r="AD73" s="366">
        <f t="shared" si="2"/>
      </c>
      <c r="AE73" s="366">
        <f t="shared" si="2"/>
      </c>
      <c r="AF73" s="366">
        <f t="shared" si="2"/>
      </c>
      <c r="AG73" s="366">
        <f t="shared" si="2"/>
      </c>
      <c r="AH73" s="367">
        <f t="shared" si="2"/>
      </c>
      <c r="AI73" s="368">
        <f t="shared" si="2"/>
      </c>
      <c r="AJ73" s="366">
        <f t="shared" si="2"/>
      </c>
      <c r="AK73" s="366">
        <f t="shared" si="2"/>
      </c>
      <c r="AL73" s="366">
        <f t="shared" si="2"/>
      </c>
      <c r="AM73" s="366">
        <f t="shared" si="2"/>
      </c>
      <c r="AN73" s="366">
        <f t="shared" si="2"/>
      </c>
      <c r="AO73" s="367">
        <f t="shared" si="2"/>
      </c>
      <c r="AP73" s="368">
        <f t="shared" si="2"/>
      </c>
      <c r="AQ73" s="366">
        <f t="shared" si="2"/>
      </c>
      <c r="AR73" s="366">
        <f t="shared" si="2"/>
      </c>
      <c r="AS73" s="366">
        <f t="shared" si="2"/>
      </c>
      <c r="AT73" s="366">
        <f t="shared" si="2"/>
      </c>
      <c r="AU73" s="366">
        <f t="shared" si="2"/>
      </c>
      <c r="AV73" s="367">
        <f t="shared" si="2"/>
      </c>
      <c r="AW73" s="368">
        <f t="shared" si="2"/>
      </c>
      <c r="AX73" s="366">
        <f t="shared" si="2"/>
      </c>
      <c r="AY73" s="369">
        <f t="shared" si="2"/>
      </c>
      <c r="AZ73" s="763">
        <f>IF($BC$3="４週",SUM(U73:AV73),IF($BC$3="暦月",SUM(U73:AY73),""))</f>
        <v>0</v>
      </c>
      <c r="BA73" s="764"/>
      <c r="BB73" s="741"/>
      <c r="BC73" s="742"/>
      <c r="BD73" s="742"/>
      <c r="BE73" s="742"/>
      <c r="BF73" s="742"/>
      <c r="BG73" s="742"/>
      <c r="BH73" s="743"/>
    </row>
    <row r="74" spans="3:60" s="370" customFormat="1" ht="20.25" customHeight="1">
      <c r="C74" s="371"/>
      <c r="D74" s="371"/>
      <c r="E74" s="371"/>
      <c r="F74" s="371"/>
      <c r="G74" s="371"/>
      <c r="R74" s="329"/>
      <c r="BH74" s="372"/>
    </row>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28" spans="1:57" ht="14.25">
      <c r="A128" s="373"/>
      <c r="B128" s="373"/>
      <c r="C128" s="374"/>
      <c r="D128" s="374"/>
      <c r="E128" s="374"/>
      <c r="F128" s="374"/>
      <c r="G128" s="374"/>
      <c r="H128" s="374"/>
      <c r="I128" s="375"/>
      <c r="J128" s="375"/>
      <c r="K128" s="375"/>
      <c r="L128" s="375"/>
      <c r="M128" s="375"/>
      <c r="N128" s="375"/>
      <c r="O128" s="375"/>
      <c r="P128" s="375"/>
      <c r="Q128" s="375"/>
      <c r="R128" s="375"/>
      <c r="S128" s="375"/>
      <c r="T128" s="375"/>
      <c r="U128" s="375"/>
      <c r="V128" s="375"/>
      <c r="W128" s="375"/>
      <c r="X128" s="375"/>
      <c r="Y128" s="375"/>
      <c r="Z128" s="375"/>
      <c r="AA128" s="375"/>
      <c r="AB128" s="375"/>
      <c r="AC128" s="375"/>
      <c r="AD128" s="375"/>
      <c r="AE128" s="375"/>
      <c r="AF128" s="375"/>
      <c r="AG128" s="375"/>
      <c r="AH128" s="375"/>
      <c r="AI128" s="375"/>
      <c r="AJ128" s="375"/>
      <c r="AK128" s="375"/>
      <c r="AL128" s="375"/>
      <c r="AM128" s="375"/>
      <c r="AN128" s="375"/>
      <c r="AO128" s="375"/>
      <c r="AP128" s="375"/>
      <c r="AQ128" s="375"/>
      <c r="AR128" s="375"/>
      <c r="AS128" s="375"/>
      <c r="AT128" s="375"/>
      <c r="AU128" s="375"/>
      <c r="AV128" s="375"/>
      <c r="AW128" s="375"/>
      <c r="AX128" s="376"/>
      <c r="AY128" s="376"/>
      <c r="AZ128" s="376"/>
      <c r="BA128" s="376"/>
      <c r="BB128" s="376"/>
      <c r="BC128" s="376"/>
      <c r="BD128" s="376"/>
      <c r="BE128" s="376"/>
    </row>
    <row r="129" spans="1:57" ht="14.25">
      <c r="A129" s="373"/>
      <c r="B129" s="373"/>
      <c r="C129" s="374"/>
      <c r="D129" s="374"/>
      <c r="E129" s="374"/>
      <c r="F129" s="374"/>
      <c r="G129" s="374"/>
      <c r="H129" s="374"/>
      <c r="I129" s="375"/>
      <c r="J129" s="375"/>
      <c r="K129" s="375"/>
      <c r="L129" s="375"/>
      <c r="M129" s="375"/>
      <c r="N129" s="375"/>
      <c r="O129" s="375"/>
      <c r="P129" s="375"/>
      <c r="Q129" s="375"/>
      <c r="R129" s="375"/>
      <c r="S129" s="375"/>
      <c r="T129" s="375"/>
      <c r="U129" s="375"/>
      <c r="V129" s="375"/>
      <c r="W129" s="375"/>
      <c r="X129" s="375"/>
      <c r="Y129" s="375"/>
      <c r="Z129" s="375"/>
      <c r="AA129" s="375"/>
      <c r="AB129" s="375"/>
      <c r="AC129" s="375"/>
      <c r="AD129" s="375"/>
      <c r="AE129" s="375"/>
      <c r="AF129" s="375"/>
      <c r="AG129" s="375"/>
      <c r="AH129" s="375"/>
      <c r="AI129" s="375"/>
      <c r="AJ129" s="375"/>
      <c r="AK129" s="375"/>
      <c r="AL129" s="375"/>
      <c r="AM129" s="375"/>
      <c r="AN129" s="375"/>
      <c r="AO129" s="375"/>
      <c r="AP129" s="375"/>
      <c r="AQ129" s="375"/>
      <c r="AR129" s="375"/>
      <c r="AS129" s="375"/>
      <c r="AT129" s="375"/>
      <c r="AU129" s="375"/>
      <c r="AV129" s="375"/>
      <c r="AW129" s="375"/>
      <c r="AX129" s="376"/>
      <c r="AY129" s="376"/>
      <c r="AZ129" s="376"/>
      <c r="BA129" s="376"/>
      <c r="BB129" s="376"/>
      <c r="BC129" s="376"/>
      <c r="BD129" s="376"/>
      <c r="BE129" s="376"/>
    </row>
    <row r="130" spans="1:16" ht="14.25">
      <c r="A130" s="373"/>
      <c r="B130" s="373"/>
      <c r="C130" s="377"/>
      <c r="D130" s="377"/>
      <c r="E130" s="377"/>
      <c r="F130" s="377"/>
      <c r="G130" s="377"/>
      <c r="H130" s="377"/>
      <c r="I130" s="374"/>
      <c r="J130" s="374"/>
      <c r="K130" s="373"/>
      <c r="L130" s="373"/>
      <c r="M130" s="373"/>
      <c r="N130" s="373"/>
      <c r="O130" s="373"/>
      <c r="P130" s="373"/>
    </row>
    <row r="131" spans="1:16" ht="14.25">
      <c r="A131" s="373"/>
      <c r="B131" s="373"/>
      <c r="C131" s="377"/>
      <c r="D131" s="377"/>
      <c r="E131" s="377"/>
      <c r="F131" s="377"/>
      <c r="G131" s="377"/>
      <c r="H131" s="377"/>
      <c r="I131" s="374"/>
      <c r="J131" s="374"/>
      <c r="K131" s="373"/>
      <c r="L131" s="373"/>
      <c r="M131" s="373"/>
      <c r="N131" s="373"/>
      <c r="O131" s="373"/>
      <c r="P131" s="373"/>
    </row>
    <row r="132" spans="3:8" ht="14.25">
      <c r="C132" s="264"/>
      <c r="D132" s="264"/>
      <c r="E132" s="264"/>
      <c r="F132" s="264"/>
      <c r="G132" s="264"/>
      <c r="H132" s="264"/>
    </row>
    <row r="133" spans="3:8" ht="14.25">
      <c r="C133" s="264"/>
      <c r="D133" s="264"/>
      <c r="E133" s="264"/>
      <c r="F133" s="264"/>
      <c r="G133" s="264"/>
      <c r="H133" s="264"/>
    </row>
    <row r="134" spans="3:8" ht="14.25">
      <c r="C134" s="264"/>
      <c r="D134" s="264"/>
      <c r="E134" s="264"/>
      <c r="F134" s="264"/>
      <c r="G134" s="264"/>
      <c r="H134" s="264"/>
    </row>
    <row r="135" spans="3:8" ht="14.25">
      <c r="C135" s="264"/>
      <c r="D135" s="264"/>
      <c r="E135" s="264"/>
      <c r="F135" s="264"/>
      <c r="G135" s="264"/>
      <c r="H135" s="264"/>
    </row>
  </sheetData>
  <sheetProtection/>
  <mergeCells count="217">
    <mergeCell ref="B72:T72"/>
    <mergeCell ref="AZ72:BA72"/>
    <mergeCell ref="B73:T73"/>
    <mergeCell ref="AZ73:BA73"/>
    <mergeCell ref="BD66:BH68"/>
    <mergeCell ref="AZ67:BA67"/>
    <mergeCell ref="BB67:BC67"/>
    <mergeCell ref="AZ68:BA68"/>
    <mergeCell ref="BB68:BC68"/>
    <mergeCell ref="B69:T69"/>
    <mergeCell ref="AZ69:BA71"/>
    <mergeCell ref="BB69:BH73"/>
    <mergeCell ref="B70:T70"/>
    <mergeCell ref="B71:T71"/>
    <mergeCell ref="C66:E68"/>
    <mergeCell ref="H66:H68"/>
    <mergeCell ref="I66:L68"/>
    <mergeCell ref="M66:O68"/>
    <mergeCell ref="AZ66:BA66"/>
    <mergeCell ref="BB66:BC66"/>
    <mergeCell ref="BB63:BC63"/>
    <mergeCell ref="BD63:BH65"/>
    <mergeCell ref="AZ64:BA64"/>
    <mergeCell ref="BB64:BC64"/>
    <mergeCell ref="AZ65:BA65"/>
    <mergeCell ref="BB65:BC65"/>
    <mergeCell ref="BD60:BH62"/>
    <mergeCell ref="AZ61:BA61"/>
    <mergeCell ref="BB61:BC61"/>
    <mergeCell ref="AZ62:BA62"/>
    <mergeCell ref="BB62:BC62"/>
    <mergeCell ref="C63:E65"/>
    <mergeCell ref="H63:H65"/>
    <mergeCell ref="I63:L65"/>
    <mergeCell ref="M63:O65"/>
    <mergeCell ref="AZ63:BA63"/>
    <mergeCell ref="C60:E62"/>
    <mergeCell ref="H60:H62"/>
    <mergeCell ref="I60:L62"/>
    <mergeCell ref="M60:O62"/>
    <mergeCell ref="AZ60:BA60"/>
    <mergeCell ref="BB60:BC60"/>
    <mergeCell ref="BB57:BC57"/>
    <mergeCell ref="BD57:BH59"/>
    <mergeCell ref="AZ58:BA58"/>
    <mergeCell ref="BB58:BC58"/>
    <mergeCell ref="AZ59:BA59"/>
    <mergeCell ref="BB59:BC59"/>
    <mergeCell ref="BD54:BH56"/>
    <mergeCell ref="AZ55:BA55"/>
    <mergeCell ref="BB55:BC55"/>
    <mergeCell ref="AZ56:BA56"/>
    <mergeCell ref="BB56:BC56"/>
    <mergeCell ref="C57:E59"/>
    <mergeCell ref="H57:H59"/>
    <mergeCell ref="I57:L59"/>
    <mergeCell ref="M57:O59"/>
    <mergeCell ref="AZ57:BA57"/>
    <mergeCell ref="C54:E56"/>
    <mergeCell ref="H54:H56"/>
    <mergeCell ref="I54:L56"/>
    <mergeCell ref="M54:O56"/>
    <mergeCell ref="AZ54:BA54"/>
    <mergeCell ref="BB54:BC54"/>
    <mergeCell ref="BB51:BC51"/>
    <mergeCell ref="BD51:BH53"/>
    <mergeCell ref="AZ52:BA52"/>
    <mergeCell ref="BB52:BC52"/>
    <mergeCell ref="AZ53:BA53"/>
    <mergeCell ref="BB53:BC53"/>
    <mergeCell ref="BD48:BH50"/>
    <mergeCell ref="AZ49:BA49"/>
    <mergeCell ref="BB49:BC49"/>
    <mergeCell ref="AZ50:BA50"/>
    <mergeCell ref="BB50:BC50"/>
    <mergeCell ref="C51:E53"/>
    <mergeCell ref="H51:H53"/>
    <mergeCell ref="I51:L53"/>
    <mergeCell ref="M51:O53"/>
    <mergeCell ref="AZ51:BA51"/>
    <mergeCell ref="C48:E50"/>
    <mergeCell ref="H48:H50"/>
    <mergeCell ref="I48:L50"/>
    <mergeCell ref="M48:O50"/>
    <mergeCell ref="AZ48:BA48"/>
    <mergeCell ref="BB48:BC48"/>
    <mergeCell ref="BB45:BC45"/>
    <mergeCell ref="BD45:BH47"/>
    <mergeCell ref="AZ46:BA46"/>
    <mergeCell ref="BB46:BC46"/>
    <mergeCell ref="AZ47:BA47"/>
    <mergeCell ref="BB47:BC47"/>
    <mergeCell ref="BD42:BH44"/>
    <mergeCell ref="AZ43:BA43"/>
    <mergeCell ref="BB43:BC43"/>
    <mergeCell ref="AZ44:BA44"/>
    <mergeCell ref="BB44:BC44"/>
    <mergeCell ref="C45:E47"/>
    <mergeCell ref="H45:H47"/>
    <mergeCell ref="I45:L47"/>
    <mergeCell ref="M45:O47"/>
    <mergeCell ref="AZ45:BA45"/>
    <mergeCell ref="C42:E44"/>
    <mergeCell ref="H42:H44"/>
    <mergeCell ref="I42:L44"/>
    <mergeCell ref="M42:O44"/>
    <mergeCell ref="AZ42:BA42"/>
    <mergeCell ref="BB42:BC42"/>
    <mergeCell ref="BB39:BC39"/>
    <mergeCell ref="BD39:BH41"/>
    <mergeCell ref="AZ40:BA40"/>
    <mergeCell ref="BB40:BC40"/>
    <mergeCell ref="AZ41:BA41"/>
    <mergeCell ref="BB41:BC41"/>
    <mergeCell ref="BD36:BH38"/>
    <mergeCell ref="AZ37:BA37"/>
    <mergeCell ref="BB37:BC37"/>
    <mergeCell ref="AZ38:BA38"/>
    <mergeCell ref="BB38:BC38"/>
    <mergeCell ref="C39:E41"/>
    <mergeCell ref="H39:H41"/>
    <mergeCell ref="I39:L41"/>
    <mergeCell ref="M39:O41"/>
    <mergeCell ref="AZ39:BA39"/>
    <mergeCell ref="C36:E38"/>
    <mergeCell ref="H36:H38"/>
    <mergeCell ref="I36:L38"/>
    <mergeCell ref="M36:O38"/>
    <mergeCell ref="AZ36:BA36"/>
    <mergeCell ref="BB36:BC36"/>
    <mergeCell ref="BB33:BC33"/>
    <mergeCell ref="BD33:BH35"/>
    <mergeCell ref="AZ34:BA34"/>
    <mergeCell ref="BB34:BC34"/>
    <mergeCell ref="AZ35:BA35"/>
    <mergeCell ref="BB35:BC35"/>
    <mergeCell ref="BD30:BH32"/>
    <mergeCell ref="AZ31:BA31"/>
    <mergeCell ref="BB31:BC31"/>
    <mergeCell ref="AZ32:BA32"/>
    <mergeCell ref="BB32:BC32"/>
    <mergeCell ref="C33:E35"/>
    <mergeCell ref="H33:H35"/>
    <mergeCell ref="I33:L35"/>
    <mergeCell ref="M33:O35"/>
    <mergeCell ref="AZ33:BA33"/>
    <mergeCell ref="C30:E32"/>
    <mergeCell ref="H30:H32"/>
    <mergeCell ref="I30:L32"/>
    <mergeCell ref="M30:O32"/>
    <mergeCell ref="AZ30:BA30"/>
    <mergeCell ref="BB30:BC30"/>
    <mergeCell ref="BB27:BC27"/>
    <mergeCell ref="BD27:BH29"/>
    <mergeCell ref="AZ28:BA28"/>
    <mergeCell ref="BB28:BC28"/>
    <mergeCell ref="AZ29:BA29"/>
    <mergeCell ref="BB29:BC29"/>
    <mergeCell ref="BD24:BH26"/>
    <mergeCell ref="AZ25:BA25"/>
    <mergeCell ref="BB25:BC25"/>
    <mergeCell ref="AZ26:BA26"/>
    <mergeCell ref="BB26:BC26"/>
    <mergeCell ref="C27:E29"/>
    <mergeCell ref="H27:H29"/>
    <mergeCell ref="I27:L29"/>
    <mergeCell ref="M27:O29"/>
    <mergeCell ref="AZ27:BA27"/>
    <mergeCell ref="C24:E26"/>
    <mergeCell ref="H24:H26"/>
    <mergeCell ref="I24:L26"/>
    <mergeCell ref="M24:O26"/>
    <mergeCell ref="AZ24:BA24"/>
    <mergeCell ref="BB24:BC24"/>
    <mergeCell ref="AZ21:BA21"/>
    <mergeCell ref="BB21:BC21"/>
    <mergeCell ref="BD21:BH23"/>
    <mergeCell ref="AZ22:BA22"/>
    <mergeCell ref="BB22:BC22"/>
    <mergeCell ref="AZ23:BA23"/>
    <mergeCell ref="BB23:BC23"/>
    <mergeCell ref="AZ16:BA20"/>
    <mergeCell ref="BB16:BC20"/>
    <mergeCell ref="BD16:BH20"/>
    <mergeCell ref="U17:AA17"/>
    <mergeCell ref="AB17:AH17"/>
    <mergeCell ref="AI17:AO17"/>
    <mergeCell ref="AP17:AV17"/>
    <mergeCell ref="AW17:AY17"/>
    <mergeCell ref="BB13:BD13"/>
    <mergeCell ref="BF13:BH13"/>
    <mergeCell ref="AM14:AN14"/>
    <mergeCell ref="BB14:BD14"/>
    <mergeCell ref="BF14:BH14"/>
    <mergeCell ref="B16:B20"/>
    <mergeCell ref="C16:E20"/>
    <mergeCell ref="H16:H20"/>
    <mergeCell ref="I16:L20"/>
    <mergeCell ref="M16:O20"/>
    <mergeCell ref="BC4:BF4"/>
    <mergeCell ref="AY6:AZ6"/>
    <mergeCell ref="BC6:BD6"/>
    <mergeCell ref="BC8:BD8"/>
    <mergeCell ref="BC10:BD10"/>
    <mergeCell ref="U12:V12"/>
    <mergeCell ref="AR1:BG1"/>
    <mergeCell ref="AA2:AB2"/>
    <mergeCell ref="AD2:AE2"/>
    <mergeCell ref="AH2:AI2"/>
    <mergeCell ref="AR2:BG2"/>
    <mergeCell ref="BC3:BF3"/>
    <mergeCell ref="AM13:AN13"/>
    <mergeCell ref="P16:T20"/>
    <mergeCell ref="C21:E23"/>
    <mergeCell ref="H21:H23"/>
    <mergeCell ref="I21:L23"/>
    <mergeCell ref="M21:O23"/>
  </mergeCells>
  <conditionalFormatting sqref="U23:AA23">
    <cfRule type="expression" priority="176" dxfId="96">
      <formula>OR(U$69=$B22,U$70=$B22)</formula>
    </cfRule>
  </conditionalFormatting>
  <conditionalFormatting sqref="U22:AA23 U69:BA73">
    <cfRule type="expression" priority="175" dxfId="0">
      <formula>INDIRECT(ADDRESS(ROW(),COLUMN()))=TRUNC(INDIRECT(ADDRESS(ROW(),COLUMN())))</formula>
    </cfRule>
  </conditionalFormatting>
  <conditionalFormatting sqref="AB40:AH41">
    <cfRule type="expression" priority="97" dxfId="0">
      <formula>INDIRECT(ADDRESS(ROW(),COLUMN()))=TRUNC(INDIRECT(ADDRESS(ROW(),COLUMN())))</formula>
    </cfRule>
  </conditionalFormatting>
  <conditionalFormatting sqref="U40:AA41">
    <cfRule type="expression" priority="99" dxfId="0">
      <formula>INDIRECT(ADDRESS(ROW(),COLUMN()))=TRUNC(INDIRECT(ADDRESS(ROW(),COLUMN())))</formula>
    </cfRule>
  </conditionalFormatting>
  <conditionalFormatting sqref="AZ22:BC23">
    <cfRule type="expression" priority="174" dxfId="0">
      <formula>INDIRECT(ADDRESS(ROW(),COLUMN()))=TRUNC(INDIRECT(ADDRESS(ROW(),COLUMN())))</formula>
    </cfRule>
  </conditionalFormatting>
  <conditionalFormatting sqref="AI40:AO41">
    <cfRule type="expression" priority="95" dxfId="0">
      <formula>INDIRECT(ADDRESS(ROW(),COLUMN()))=TRUNC(INDIRECT(ADDRESS(ROW(),COLUMN())))</formula>
    </cfRule>
  </conditionalFormatting>
  <conditionalFormatting sqref="AZ25:BC26">
    <cfRule type="expression" priority="173" dxfId="0">
      <formula>INDIRECT(ADDRESS(ROW(),COLUMN()))=TRUNC(INDIRECT(ADDRESS(ROW(),COLUMN())))</formula>
    </cfRule>
  </conditionalFormatting>
  <conditionalFormatting sqref="AP37:AV38">
    <cfRule type="expression" priority="103" dxfId="0">
      <formula>INDIRECT(ADDRESS(ROW(),COLUMN()))=TRUNC(INDIRECT(ADDRESS(ROW(),COLUMN())))</formula>
    </cfRule>
  </conditionalFormatting>
  <conditionalFormatting sqref="AW37:AY38">
    <cfRule type="expression" priority="101" dxfId="0">
      <formula>INDIRECT(ADDRESS(ROW(),COLUMN()))=TRUNC(INDIRECT(ADDRESS(ROW(),COLUMN())))</formula>
    </cfRule>
  </conditionalFormatting>
  <conditionalFormatting sqref="AZ28:BC29">
    <cfRule type="expression" priority="172" dxfId="0">
      <formula>INDIRECT(ADDRESS(ROW(),COLUMN()))=TRUNC(INDIRECT(ADDRESS(ROW(),COLUMN())))</formula>
    </cfRule>
  </conditionalFormatting>
  <conditionalFormatting sqref="AB37:AH38">
    <cfRule type="expression" priority="107" dxfId="0">
      <formula>INDIRECT(ADDRESS(ROW(),COLUMN()))=TRUNC(INDIRECT(ADDRESS(ROW(),COLUMN())))</formula>
    </cfRule>
  </conditionalFormatting>
  <conditionalFormatting sqref="AI37:AO38">
    <cfRule type="expression" priority="105" dxfId="0">
      <formula>INDIRECT(ADDRESS(ROW(),COLUMN()))=TRUNC(INDIRECT(ADDRESS(ROW(),COLUMN())))</formula>
    </cfRule>
  </conditionalFormatting>
  <conditionalFormatting sqref="AZ31:BC32">
    <cfRule type="expression" priority="171" dxfId="0">
      <formula>INDIRECT(ADDRESS(ROW(),COLUMN()))=TRUNC(INDIRECT(ADDRESS(ROW(),COLUMN())))</formula>
    </cfRule>
  </conditionalFormatting>
  <conditionalFormatting sqref="AW34:AY35">
    <cfRule type="expression" priority="111" dxfId="0">
      <formula>INDIRECT(ADDRESS(ROW(),COLUMN()))=TRUNC(INDIRECT(ADDRESS(ROW(),COLUMN())))</formula>
    </cfRule>
  </conditionalFormatting>
  <conditionalFormatting sqref="U37:AA38">
    <cfRule type="expression" priority="109" dxfId="0">
      <formula>INDIRECT(ADDRESS(ROW(),COLUMN()))=TRUNC(INDIRECT(ADDRESS(ROW(),COLUMN())))</formula>
    </cfRule>
  </conditionalFormatting>
  <conditionalFormatting sqref="AZ34:BC35">
    <cfRule type="expression" priority="170" dxfId="0">
      <formula>INDIRECT(ADDRESS(ROW(),COLUMN()))=TRUNC(INDIRECT(ADDRESS(ROW(),COLUMN())))</formula>
    </cfRule>
  </conditionalFormatting>
  <conditionalFormatting sqref="AI34:AO35">
    <cfRule type="expression" priority="115" dxfId="0">
      <formula>INDIRECT(ADDRESS(ROW(),COLUMN()))=TRUNC(INDIRECT(ADDRESS(ROW(),COLUMN())))</formula>
    </cfRule>
  </conditionalFormatting>
  <conditionalFormatting sqref="AP34:AV35">
    <cfRule type="expression" priority="113" dxfId="0">
      <formula>INDIRECT(ADDRESS(ROW(),COLUMN()))=TRUNC(INDIRECT(ADDRESS(ROW(),COLUMN())))</formula>
    </cfRule>
  </conditionalFormatting>
  <conditionalFormatting sqref="AZ37:BC38">
    <cfRule type="expression" priority="169" dxfId="0">
      <formula>INDIRECT(ADDRESS(ROW(),COLUMN()))=TRUNC(INDIRECT(ADDRESS(ROW(),COLUMN())))</formula>
    </cfRule>
  </conditionalFormatting>
  <conditionalFormatting sqref="U34:AA35">
    <cfRule type="expression" priority="119" dxfId="0">
      <formula>INDIRECT(ADDRESS(ROW(),COLUMN()))=TRUNC(INDIRECT(ADDRESS(ROW(),COLUMN())))</formula>
    </cfRule>
  </conditionalFormatting>
  <conditionalFormatting sqref="AB34:AH35">
    <cfRule type="expression" priority="117" dxfId="0">
      <formula>INDIRECT(ADDRESS(ROW(),COLUMN()))=TRUNC(INDIRECT(ADDRESS(ROW(),COLUMN())))</formula>
    </cfRule>
  </conditionalFormatting>
  <conditionalFormatting sqref="AZ40:BC41">
    <cfRule type="expression" priority="168" dxfId="0">
      <formula>INDIRECT(ADDRESS(ROW(),COLUMN()))=TRUNC(INDIRECT(ADDRESS(ROW(),COLUMN())))</formula>
    </cfRule>
  </conditionalFormatting>
  <conditionalFormatting sqref="AP31:AV32">
    <cfRule type="expression" priority="123" dxfId="0">
      <formula>INDIRECT(ADDRESS(ROW(),COLUMN()))=TRUNC(INDIRECT(ADDRESS(ROW(),COLUMN())))</formula>
    </cfRule>
  </conditionalFormatting>
  <conditionalFormatting sqref="AW31:AY32">
    <cfRule type="expression" priority="121" dxfId="0">
      <formula>INDIRECT(ADDRESS(ROW(),COLUMN()))=TRUNC(INDIRECT(ADDRESS(ROW(),COLUMN())))</formula>
    </cfRule>
  </conditionalFormatting>
  <conditionalFormatting sqref="AZ43:BC44">
    <cfRule type="expression" priority="167" dxfId="0">
      <formula>INDIRECT(ADDRESS(ROW(),COLUMN()))=TRUNC(INDIRECT(ADDRESS(ROW(),COLUMN())))</formula>
    </cfRule>
  </conditionalFormatting>
  <conditionalFormatting sqref="AB31:AH32">
    <cfRule type="expression" priority="127" dxfId="0">
      <formula>INDIRECT(ADDRESS(ROW(),COLUMN()))=TRUNC(INDIRECT(ADDRESS(ROW(),COLUMN())))</formula>
    </cfRule>
  </conditionalFormatting>
  <conditionalFormatting sqref="AI31:AO32">
    <cfRule type="expression" priority="125" dxfId="0">
      <formula>INDIRECT(ADDRESS(ROW(),COLUMN()))=TRUNC(INDIRECT(ADDRESS(ROW(),COLUMN())))</formula>
    </cfRule>
  </conditionalFormatting>
  <conditionalFormatting sqref="AZ46:BC47">
    <cfRule type="expression" priority="166" dxfId="0">
      <formula>INDIRECT(ADDRESS(ROW(),COLUMN()))=TRUNC(INDIRECT(ADDRESS(ROW(),COLUMN())))</formula>
    </cfRule>
  </conditionalFormatting>
  <conditionalFormatting sqref="AW28:AY29">
    <cfRule type="expression" priority="131" dxfId="0">
      <formula>INDIRECT(ADDRESS(ROW(),COLUMN()))=TRUNC(INDIRECT(ADDRESS(ROW(),COLUMN())))</formula>
    </cfRule>
  </conditionalFormatting>
  <conditionalFormatting sqref="U31:AA32">
    <cfRule type="expression" priority="129" dxfId="0">
      <formula>INDIRECT(ADDRESS(ROW(),COLUMN()))=TRUNC(INDIRECT(ADDRESS(ROW(),COLUMN())))</formula>
    </cfRule>
  </conditionalFormatting>
  <conditionalFormatting sqref="AZ49:BC50">
    <cfRule type="expression" priority="165" dxfId="0">
      <formula>INDIRECT(ADDRESS(ROW(),COLUMN()))=TRUNC(INDIRECT(ADDRESS(ROW(),COLUMN())))</formula>
    </cfRule>
  </conditionalFormatting>
  <conditionalFormatting sqref="AI28:AO29">
    <cfRule type="expression" priority="135" dxfId="0">
      <formula>INDIRECT(ADDRESS(ROW(),COLUMN()))=TRUNC(INDIRECT(ADDRESS(ROW(),COLUMN())))</formula>
    </cfRule>
  </conditionalFormatting>
  <conditionalFormatting sqref="AP28:AV29">
    <cfRule type="expression" priority="133" dxfId="0">
      <formula>INDIRECT(ADDRESS(ROW(),COLUMN()))=TRUNC(INDIRECT(ADDRESS(ROW(),COLUMN())))</formula>
    </cfRule>
  </conditionalFormatting>
  <conditionalFormatting sqref="AZ52:BC53">
    <cfRule type="expression" priority="164" dxfId="0">
      <formula>INDIRECT(ADDRESS(ROW(),COLUMN()))=TRUNC(INDIRECT(ADDRESS(ROW(),COLUMN())))</formula>
    </cfRule>
  </conditionalFormatting>
  <conditionalFormatting sqref="U28:AA29">
    <cfRule type="expression" priority="139" dxfId="0">
      <formula>INDIRECT(ADDRESS(ROW(),COLUMN()))=TRUNC(INDIRECT(ADDRESS(ROW(),COLUMN())))</formula>
    </cfRule>
  </conditionalFormatting>
  <conditionalFormatting sqref="AB28:AH29">
    <cfRule type="expression" priority="137" dxfId="0">
      <formula>INDIRECT(ADDRESS(ROW(),COLUMN()))=TRUNC(INDIRECT(ADDRESS(ROW(),COLUMN())))</formula>
    </cfRule>
  </conditionalFormatting>
  <conditionalFormatting sqref="AZ55:BC56">
    <cfRule type="expression" priority="163" dxfId="0">
      <formula>INDIRECT(ADDRESS(ROW(),COLUMN()))=TRUNC(INDIRECT(ADDRESS(ROW(),COLUMN())))</formula>
    </cfRule>
  </conditionalFormatting>
  <conditionalFormatting sqref="AP25:AV26">
    <cfRule type="expression" priority="143" dxfId="0">
      <formula>INDIRECT(ADDRESS(ROW(),COLUMN()))=TRUNC(INDIRECT(ADDRESS(ROW(),COLUMN())))</formula>
    </cfRule>
  </conditionalFormatting>
  <conditionalFormatting sqref="AW25:AY26">
    <cfRule type="expression" priority="141" dxfId="0">
      <formula>INDIRECT(ADDRESS(ROW(),COLUMN()))=TRUNC(INDIRECT(ADDRESS(ROW(),COLUMN())))</formula>
    </cfRule>
  </conditionalFormatting>
  <conditionalFormatting sqref="AZ58:BC59">
    <cfRule type="expression" priority="162" dxfId="0">
      <formula>INDIRECT(ADDRESS(ROW(),COLUMN()))=TRUNC(INDIRECT(ADDRESS(ROW(),COLUMN())))</formula>
    </cfRule>
  </conditionalFormatting>
  <conditionalFormatting sqref="AB25:AH26">
    <cfRule type="expression" priority="147" dxfId="0">
      <formula>INDIRECT(ADDRESS(ROW(),COLUMN()))=TRUNC(INDIRECT(ADDRESS(ROW(),COLUMN())))</formula>
    </cfRule>
  </conditionalFormatting>
  <conditionalFormatting sqref="AI25:AO26">
    <cfRule type="expression" priority="145" dxfId="0">
      <formula>INDIRECT(ADDRESS(ROW(),COLUMN()))=TRUNC(INDIRECT(ADDRESS(ROW(),COLUMN())))</formula>
    </cfRule>
  </conditionalFormatting>
  <conditionalFormatting sqref="AZ61:BC62">
    <cfRule type="expression" priority="161" dxfId="0">
      <formula>INDIRECT(ADDRESS(ROW(),COLUMN()))=TRUNC(INDIRECT(ADDRESS(ROW(),COLUMN())))</formula>
    </cfRule>
  </conditionalFormatting>
  <conditionalFormatting sqref="AW22:AY23">
    <cfRule type="expression" priority="151" dxfId="0">
      <formula>INDIRECT(ADDRESS(ROW(),COLUMN()))=TRUNC(INDIRECT(ADDRESS(ROW(),COLUMN())))</formula>
    </cfRule>
  </conditionalFormatting>
  <conditionalFormatting sqref="U25:AA26">
    <cfRule type="expression" priority="149" dxfId="0">
      <formula>INDIRECT(ADDRESS(ROW(),COLUMN()))=TRUNC(INDIRECT(ADDRESS(ROW(),COLUMN())))</formula>
    </cfRule>
  </conditionalFormatting>
  <conditionalFormatting sqref="AZ64:BC65">
    <cfRule type="expression" priority="160" dxfId="0">
      <formula>INDIRECT(ADDRESS(ROW(),COLUMN()))=TRUNC(INDIRECT(ADDRESS(ROW(),COLUMN())))</formula>
    </cfRule>
  </conditionalFormatting>
  <conditionalFormatting sqref="AI22:AO23">
    <cfRule type="expression" priority="155" dxfId="0">
      <formula>INDIRECT(ADDRESS(ROW(),COLUMN()))=TRUNC(INDIRECT(ADDRESS(ROW(),COLUMN())))</formula>
    </cfRule>
  </conditionalFormatting>
  <conditionalFormatting sqref="AP22:AV23">
    <cfRule type="expression" priority="153" dxfId="0">
      <formula>INDIRECT(ADDRESS(ROW(),COLUMN()))=TRUNC(INDIRECT(ADDRESS(ROW(),COLUMN())))</formula>
    </cfRule>
  </conditionalFormatting>
  <conditionalFormatting sqref="AZ67:BC68">
    <cfRule type="expression" priority="159" dxfId="0">
      <formula>INDIRECT(ADDRESS(ROW(),COLUMN()))=TRUNC(INDIRECT(ADDRESS(ROW(),COLUMN())))</formula>
    </cfRule>
  </conditionalFormatting>
  <conditionalFormatting sqref="AB23:AH23">
    <cfRule type="expression" priority="158" dxfId="96">
      <formula>OR(AB$69=$B22,AB$70=$B22)</formula>
    </cfRule>
  </conditionalFormatting>
  <conditionalFormatting sqref="AB22:AH23">
    <cfRule type="expression" priority="157" dxfId="0">
      <formula>INDIRECT(ADDRESS(ROW(),COLUMN()))=TRUNC(INDIRECT(ADDRESS(ROW(),COLUMN())))</formula>
    </cfRule>
  </conditionalFormatting>
  <conditionalFormatting sqref="AI23:AO23">
    <cfRule type="expression" priority="156" dxfId="96">
      <formula>OR(AI$69=$B22,AI$70=$B22)</formula>
    </cfRule>
  </conditionalFormatting>
  <conditionalFormatting sqref="AP23:AV23">
    <cfRule type="expression" priority="154" dxfId="96">
      <formula>OR(AP$69=$B22,AP$70=$B22)</formula>
    </cfRule>
  </conditionalFormatting>
  <conditionalFormatting sqref="AW23:AY23">
    <cfRule type="expression" priority="152" dxfId="96">
      <formula>OR(AW$69=$B22,AW$70=$B22)</formula>
    </cfRule>
  </conditionalFormatting>
  <conditionalFormatting sqref="U26:AA26">
    <cfRule type="expression" priority="150" dxfId="96">
      <formula>OR(U$69=$B25,U$70=$B25)</formula>
    </cfRule>
  </conditionalFormatting>
  <conditionalFormatting sqref="AB26:AH26">
    <cfRule type="expression" priority="148" dxfId="96">
      <formula>OR(AB$69=$B25,AB$70=$B25)</formula>
    </cfRule>
  </conditionalFormatting>
  <conditionalFormatting sqref="AI26:AO26">
    <cfRule type="expression" priority="146" dxfId="96">
      <formula>OR(AI$69=$B25,AI$70=$B25)</formula>
    </cfRule>
  </conditionalFormatting>
  <conditionalFormatting sqref="AP26:AV26">
    <cfRule type="expression" priority="144" dxfId="96">
      <formula>OR(AP$69=$B25,AP$70=$B25)</formula>
    </cfRule>
  </conditionalFormatting>
  <conditionalFormatting sqref="AW26:AY26">
    <cfRule type="expression" priority="142" dxfId="96">
      <formula>OR(AW$69=$B25,AW$70=$B25)</formula>
    </cfRule>
  </conditionalFormatting>
  <conditionalFormatting sqref="U29:AA29">
    <cfRule type="expression" priority="140" dxfId="96">
      <formula>OR(U$69=$B28,U$70=$B28)</formula>
    </cfRule>
  </conditionalFormatting>
  <conditionalFormatting sqref="AB29:AH29">
    <cfRule type="expression" priority="138" dxfId="96">
      <formula>OR(AB$69=$B28,AB$70=$B28)</formula>
    </cfRule>
  </conditionalFormatting>
  <conditionalFormatting sqref="AI29:AO29">
    <cfRule type="expression" priority="136" dxfId="96">
      <formula>OR(AI$69=$B28,AI$70=$B28)</formula>
    </cfRule>
  </conditionalFormatting>
  <conditionalFormatting sqref="AP29:AV29">
    <cfRule type="expression" priority="134" dxfId="96">
      <formula>OR(AP$69=$B28,AP$70=$B28)</formula>
    </cfRule>
  </conditionalFormatting>
  <conditionalFormatting sqref="AW29:AY29">
    <cfRule type="expression" priority="132" dxfId="96">
      <formula>OR(AW$69=$B28,AW$70=$B28)</formula>
    </cfRule>
  </conditionalFormatting>
  <conditionalFormatting sqref="U32:AA32">
    <cfRule type="expression" priority="130" dxfId="96">
      <formula>OR(U$69=$B31,U$70=$B31)</formula>
    </cfRule>
  </conditionalFormatting>
  <conditionalFormatting sqref="AB32:AH32">
    <cfRule type="expression" priority="128" dxfId="96">
      <formula>OR(AB$69=$B31,AB$70=$B31)</formula>
    </cfRule>
  </conditionalFormatting>
  <conditionalFormatting sqref="AI32:AO32">
    <cfRule type="expression" priority="126" dxfId="96">
      <formula>OR(AI$69=$B31,AI$70=$B31)</formula>
    </cfRule>
  </conditionalFormatting>
  <conditionalFormatting sqref="AP32:AV32">
    <cfRule type="expression" priority="124" dxfId="96">
      <formula>OR(AP$69=$B31,AP$70=$B31)</formula>
    </cfRule>
  </conditionalFormatting>
  <conditionalFormatting sqref="AW32:AY32">
    <cfRule type="expression" priority="122" dxfId="96">
      <formula>OR(AW$69=$B31,AW$70=$B31)</formula>
    </cfRule>
  </conditionalFormatting>
  <conditionalFormatting sqref="U35:AA35">
    <cfRule type="expression" priority="120" dxfId="96">
      <formula>OR(U$69=$B34,U$70=$B34)</formula>
    </cfRule>
  </conditionalFormatting>
  <conditionalFormatting sqref="AB35:AH35">
    <cfRule type="expression" priority="118" dxfId="96">
      <formula>OR(AB$69=$B34,AB$70=$B34)</formula>
    </cfRule>
  </conditionalFormatting>
  <conditionalFormatting sqref="AI35:AO35">
    <cfRule type="expression" priority="116" dxfId="96">
      <formula>OR(AI$69=$B34,AI$70=$B34)</formula>
    </cfRule>
  </conditionalFormatting>
  <conditionalFormatting sqref="AP35:AV35">
    <cfRule type="expression" priority="114" dxfId="96">
      <formula>OR(AP$69=$B34,AP$70=$B34)</formula>
    </cfRule>
  </conditionalFormatting>
  <conditionalFormatting sqref="AW35:AY35">
    <cfRule type="expression" priority="112" dxfId="96">
      <formula>OR(AW$69=$B34,AW$70=$B34)</formula>
    </cfRule>
  </conditionalFormatting>
  <conditionalFormatting sqref="U38:AA38">
    <cfRule type="expression" priority="110" dxfId="96">
      <formula>OR(U$69=$B37,U$70=$B37)</formula>
    </cfRule>
  </conditionalFormatting>
  <conditionalFormatting sqref="AB38:AH38">
    <cfRule type="expression" priority="108" dxfId="96">
      <formula>OR(AB$69=$B37,AB$70=$B37)</formula>
    </cfRule>
  </conditionalFormatting>
  <conditionalFormatting sqref="AI38:AO38">
    <cfRule type="expression" priority="106" dxfId="96">
      <formula>OR(AI$69=$B37,AI$70=$B37)</formula>
    </cfRule>
  </conditionalFormatting>
  <conditionalFormatting sqref="AP38:AV38">
    <cfRule type="expression" priority="104" dxfId="96">
      <formula>OR(AP$69=$B37,AP$70=$B37)</formula>
    </cfRule>
  </conditionalFormatting>
  <conditionalFormatting sqref="AW38:AY38">
    <cfRule type="expression" priority="102" dxfId="96">
      <formula>OR(AW$69=$B37,AW$70=$B37)</formula>
    </cfRule>
  </conditionalFormatting>
  <conditionalFormatting sqref="U41:AA41">
    <cfRule type="expression" priority="100" dxfId="96">
      <formula>OR(U$69=$B40,U$70=$B40)</formula>
    </cfRule>
  </conditionalFormatting>
  <conditionalFormatting sqref="AB41:AH41">
    <cfRule type="expression" priority="98" dxfId="96">
      <formula>OR(AB$69=$B40,AB$70=$B40)</formula>
    </cfRule>
  </conditionalFormatting>
  <conditionalFormatting sqref="AI41:AO41">
    <cfRule type="expression" priority="96" dxfId="96">
      <formula>OR(AI$69=$B40,AI$70=$B40)</formula>
    </cfRule>
  </conditionalFormatting>
  <conditionalFormatting sqref="AP41:AV41">
    <cfRule type="expression" priority="94" dxfId="96">
      <formula>OR(AP$69=$B40,AP$70=$B40)</formula>
    </cfRule>
  </conditionalFormatting>
  <conditionalFormatting sqref="AP40:AV41">
    <cfRule type="expression" priority="93" dxfId="0">
      <formula>INDIRECT(ADDRESS(ROW(),COLUMN()))=TRUNC(INDIRECT(ADDRESS(ROW(),COLUMN())))</formula>
    </cfRule>
  </conditionalFormatting>
  <conditionalFormatting sqref="AW41:AY41">
    <cfRule type="expression" priority="92" dxfId="96">
      <formula>OR(AW$69=$B40,AW$70=$B40)</formula>
    </cfRule>
  </conditionalFormatting>
  <conditionalFormatting sqref="AW40:AY41">
    <cfRule type="expression" priority="91" dxfId="0">
      <formula>INDIRECT(ADDRESS(ROW(),COLUMN()))=TRUNC(INDIRECT(ADDRESS(ROW(),COLUMN())))</formula>
    </cfRule>
  </conditionalFormatting>
  <conditionalFormatting sqref="U44:AA44">
    <cfRule type="expression" priority="90" dxfId="96">
      <formula>OR(U$69=$B43,U$70=$B43)</formula>
    </cfRule>
  </conditionalFormatting>
  <conditionalFormatting sqref="U43:AA44">
    <cfRule type="expression" priority="89" dxfId="0">
      <formula>INDIRECT(ADDRESS(ROW(),COLUMN()))=TRUNC(INDIRECT(ADDRESS(ROW(),COLUMN())))</formula>
    </cfRule>
  </conditionalFormatting>
  <conditionalFormatting sqref="AB44:AH44">
    <cfRule type="expression" priority="88" dxfId="96">
      <formula>OR(AB$69=$B43,AB$70=$B43)</formula>
    </cfRule>
  </conditionalFormatting>
  <conditionalFormatting sqref="AB43:AH44">
    <cfRule type="expression" priority="87" dxfId="0">
      <formula>INDIRECT(ADDRESS(ROW(),COLUMN()))=TRUNC(INDIRECT(ADDRESS(ROW(),COLUMN())))</formula>
    </cfRule>
  </conditionalFormatting>
  <conditionalFormatting sqref="AI44:AO44">
    <cfRule type="expression" priority="86" dxfId="96">
      <formula>OR(AI$69=$B43,AI$70=$B43)</formula>
    </cfRule>
  </conditionalFormatting>
  <conditionalFormatting sqref="AI43:AO44">
    <cfRule type="expression" priority="85" dxfId="0">
      <formula>INDIRECT(ADDRESS(ROW(),COLUMN()))=TRUNC(INDIRECT(ADDRESS(ROW(),COLUMN())))</formula>
    </cfRule>
  </conditionalFormatting>
  <conditionalFormatting sqref="AP44:AV44">
    <cfRule type="expression" priority="84" dxfId="96">
      <formula>OR(AP$69=$B43,AP$70=$B43)</formula>
    </cfRule>
  </conditionalFormatting>
  <conditionalFormatting sqref="AP43:AV44">
    <cfRule type="expression" priority="83" dxfId="0">
      <formula>INDIRECT(ADDRESS(ROW(),COLUMN()))=TRUNC(INDIRECT(ADDRESS(ROW(),COLUMN())))</formula>
    </cfRule>
  </conditionalFormatting>
  <conditionalFormatting sqref="AW44:AY44">
    <cfRule type="expression" priority="82" dxfId="96">
      <formula>OR(AW$69=$B43,AW$70=$B43)</formula>
    </cfRule>
  </conditionalFormatting>
  <conditionalFormatting sqref="AW43:AY44">
    <cfRule type="expression" priority="81" dxfId="0">
      <formula>INDIRECT(ADDRESS(ROW(),COLUMN()))=TRUNC(INDIRECT(ADDRESS(ROW(),COLUMN())))</formula>
    </cfRule>
  </conditionalFormatting>
  <conditionalFormatting sqref="U47:AA47">
    <cfRule type="expression" priority="80" dxfId="96">
      <formula>OR(U$69=$B46,U$70=$B46)</formula>
    </cfRule>
  </conditionalFormatting>
  <conditionalFormatting sqref="U46:AA47">
    <cfRule type="expression" priority="79" dxfId="0">
      <formula>INDIRECT(ADDRESS(ROW(),COLUMN()))=TRUNC(INDIRECT(ADDRESS(ROW(),COLUMN())))</formula>
    </cfRule>
  </conditionalFormatting>
  <conditionalFormatting sqref="AB47:AH47">
    <cfRule type="expression" priority="78" dxfId="96">
      <formula>OR(AB$69=$B46,AB$70=$B46)</formula>
    </cfRule>
  </conditionalFormatting>
  <conditionalFormatting sqref="AB46:AH47">
    <cfRule type="expression" priority="77" dxfId="0">
      <formula>INDIRECT(ADDRESS(ROW(),COLUMN()))=TRUNC(INDIRECT(ADDRESS(ROW(),COLUMN())))</formula>
    </cfRule>
  </conditionalFormatting>
  <conditionalFormatting sqref="AI47:AO47">
    <cfRule type="expression" priority="76" dxfId="96">
      <formula>OR(AI$69=$B46,AI$70=$B46)</formula>
    </cfRule>
  </conditionalFormatting>
  <conditionalFormatting sqref="AI46:AO47">
    <cfRule type="expression" priority="75" dxfId="0">
      <formula>INDIRECT(ADDRESS(ROW(),COLUMN()))=TRUNC(INDIRECT(ADDRESS(ROW(),COLUMN())))</formula>
    </cfRule>
  </conditionalFormatting>
  <conditionalFormatting sqref="AP47:AV47">
    <cfRule type="expression" priority="74" dxfId="96">
      <formula>OR(AP$69=$B46,AP$70=$B46)</formula>
    </cfRule>
  </conditionalFormatting>
  <conditionalFormatting sqref="AP46:AV47">
    <cfRule type="expression" priority="73" dxfId="0">
      <formula>INDIRECT(ADDRESS(ROW(),COLUMN()))=TRUNC(INDIRECT(ADDRESS(ROW(),COLUMN())))</formula>
    </cfRule>
  </conditionalFormatting>
  <conditionalFormatting sqref="AW47:AY47">
    <cfRule type="expression" priority="72" dxfId="96">
      <formula>OR(AW$69=$B46,AW$70=$B46)</formula>
    </cfRule>
  </conditionalFormatting>
  <conditionalFormatting sqref="AW46:AY47">
    <cfRule type="expression" priority="71" dxfId="0">
      <formula>INDIRECT(ADDRESS(ROW(),COLUMN()))=TRUNC(INDIRECT(ADDRESS(ROW(),COLUMN())))</formula>
    </cfRule>
  </conditionalFormatting>
  <conditionalFormatting sqref="U50:AA50">
    <cfRule type="expression" priority="70" dxfId="96">
      <formula>OR(U$69=$B49,U$70=$B49)</formula>
    </cfRule>
  </conditionalFormatting>
  <conditionalFormatting sqref="U49:AA50">
    <cfRule type="expression" priority="69" dxfId="0">
      <formula>INDIRECT(ADDRESS(ROW(),COLUMN()))=TRUNC(INDIRECT(ADDRESS(ROW(),COLUMN())))</formula>
    </cfRule>
  </conditionalFormatting>
  <conditionalFormatting sqref="AB50:AH50">
    <cfRule type="expression" priority="68" dxfId="96">
      <formula>OR(AB$69=$B49,AB$70=$B49)</formula>
    </cfRule>
  </conditionalFormatting>
  <conditionalFormatting sqref="AB49:AH50">
    <cfRule type="expression" priority="67" dxfId="0">
      <formula>INDIRECT(ADDRESS(ROW(),COLUMN()))=TRUNC(INDIRECT(ADDRESS(ROW(),COLUMN())))</formula>
    </cfRule>
  </conditionalFormatting>
  <conditionalFormatting sqref="AI50:AO50">
    <cfRule type="expression" priority="66" dxfId="96">
      <formula>OR(AI$69=$B49,AI$70=$B49)</formula>
    </cfRule>
  </conditionalFormatting>
  <conditionalFormatting sqref="AI49:AO50">
    <cfRule type="expression" priority="65" dxfId="0">
      <formula>INDIRECT(ADDRESS(ROW(),COLUMN()))=TRUNC(INDIRECT(ADDRESS(ROW(),COLUMN())))</formula>
    </cfRule>
  </conditionalFormatting>
  <conditionalFormatting sqref="AP50:AV50">
    <cfRule type="expression" priority="64" dxfId="96">
      <formula>OR(AP$69=$B49,AP$70=$B49)</formula>
    </cfRule>
  </conditionalFormatting>
  <conditionalFormatting sqref="AP49:AV50">
    <cfRule type="expression" priority="63" dxfId="0">
      <formula>INDIRECT(ADDRESS(ROW(),COLUMN()))=TRUNC(INDIRECT(ADDRESS(ROW(),COLUMN())))</formula>
    </cfRule>
  </conditionalFormatting>
  <conditionalFormatting sqref="AW50:AY50">
    <cfRule type="expression" priority="62" dxfId="96">
      <formula>OR(AW$69=$B49,AW$70=$B49)</formula>
    </cfRule>
  </conditionalFormatting>
  <conditionalFormatting sqref="AW49:AY50">
    <cfRule type="expression" priority="61" dxfId="0">
      <formula>INDIRECT(ADDRESS(ROW(),COLUMN()))=TRUNC(INDIRECT(ADDRESS(ROW(),COLUMN())))</formula>
    </cfRule>
  </conditionalFormatting>
  <conditionalFormatting sqref="U53:AA53">
    <cfRule type="expression" priority="60" dxfId="96">
      <formula>OR(U$69=$B52,U$70=$B52)</formula>
    </cfRule>
  </conditionalFormatting>
  <conditionalFormatting sqref="U52:AA53">
    <cfRule type="expression" priority="59" dxfId="0">
      <formula>INDIRECT(ADDRESS(ROW(),COLUMN()))=TRUNC(INDIRECT(ADDRESS(ROW(),COLUMN())))</formula>
    </cfRule>
  </conditionalFormatting>
  <conditionalFormatting sqref="AB53:AH53">
    <cfRule type="expression" priority="58" dxfId="96">
      <formula>OR(AB$69=$B52,AB$70=$B52)</formula>
    </cfRule>
  </conditionalFormatting>
  <conditionalFormatting sqref="AB52:AH53">
    <cfRule type="expression" priority="57" dxfId="0">
      <formula>INDIRECT(ADDRESS(ROW(),COLUMN()))=TRUNC(INDIRECT(ADDRESS(ROW(),COLUMN())))</formula>
    </cfRule>
  </conditionalFormatting>
  <conditionalFormatting sqref="AI53:AO53">
    <cfRule type="expression" priority="56" dxfId="96">
      <formula>OR(AI$69=$B52,AI$70=$B52)</formula>
    </cfRule>
  </conditionalFormatting>
  <conditionalFormatting sqref="AI52:AO53">
    <cfRule type="expression" priority="55" dxfId="0">
      <formula>INDIRECT(ADDRESS(ROW(),COLUMN()))=TRUNC(INDIRECT(ADDRESS(ROW(),COLUMN())))</formula>
    </cfRule>
  </conditionalFormatting>
  <conditionalFormatting sqref="AP53:AV53">
    <cfRule type="expression" priority="54" dxfId="96">
      <formula>OR(AP$69=$B52,AP$70=$B52)</formula>
    </cfRule>
  </conditionalFormatting>
  <conditionalFormatting sqref="AP52:AV53">
    <cfRule type="expression" priority="53" dxfId="0">
      <formula>INDIRECT(ADDRESS(ROW(),COLUMN()))=TRUNC(INDIRECT(ADDRESS(ROW(),COLUMN())))</formula>
    </cfRule>
  </conditionalFormatting>
  <conditionalFormatting sqref="AW53:AY53">
    <cfRule type="expression" priority="52" dxfId="96">
      <formula>OR(AW$69=$B52,AW$70=$B52)</formula>
    </cfRule>
  </conditionalFormatting>
  <conditionalFormatting sqref="AW52:AY53">
    <cfRule type="expression" priority="51" dxfId="0">
      <formula>INDIRECT(ADDRESS(ROW(),COLUMN()))=TRUNC(INDIRECT(ADDRESS(ROW(),COLUMN())))</formula>
    </cfRule>
  </conditionalFormatting>
  <conditionalFormatting sqref="U56:AA56">
    <cfRule type="expression" priority="50" dxfId="96">
      <formula>OR(U$69=$B55,U$70=$B55)</formula>
    </cfRule>
  </conditionalFormatting>
  <conditionalFormatting sqref="U55:AA56">
    <cfRule type="expression" priority="49" dxfId="0">
      <formula>INDIRECT(ADDRESS(ROW(),COLUMN()))=TRUNC(INDIRECT(ADDRESS(ROW(),COLUMN())))</formula>
    </cfRule>
  </conditionalFormatting>
  <conditionalFormatting sqref="AB56:AH56">
    <cfRule type="expression" priority="48" dxfId="96">
      <formula>OR(AB$69=$B55,AB$70=$B55)</formula>
    </cfRule>
  </conditionalFormatting>
  <conditionalFormatting sqref="AB55:AH56">
    <cfRule type="expression" priority="47" dxfId="0">
      <formula>INDIRECT(ADDRESS(ROW(),COLUMN()))=TRUNC(INDIRECT(ADDRESS(ROW(),COLUMN())))</formula>
    </cfRule>
  </conditionalFormatting>
  <conditionalFormatting sqref="AI56:AO56">
    <cfRule type="expression" priority="46" dxfId="96">
      <formula>OR(AI$69=$B55,AI$70=$B55)</formula>
    </cfRule>
  </conditionalFormatting>
  <conditionalFormatting sqref="AI55:AO56">
    <cfRule type="expression" priority="45" dxfId="0">
      <formula>INDIRECT(ADDRESS(ROW(),COLUMN()))=TRUNC(INDIRECT(ADDRESS(ROW(),COLUMN())))</formula>
    </cfRule>
  </conditionalFormatting>
  <conditionalFormatting sqref="AP56:AV56">
    <cfRule type="expression" priority="44" dxfId="96">
      <formula>OR(AP$69=$B55,AP$70=$B55)</formula>
    </cfRule>
  </conditionalFormatting>
  <conditionalFormatting sqref="AP55:AV56">
    <cfRule type="expression" priority="43" dxfId="0">
      <formula>INDIRECT(ADDRESS(ROW(),COLUMN()))=TRUNC(INDIRECT(ADDRESS(ROW(),COLUMN())))</formula>
    </cfRule>
  </conditionalFormatting>
  <conditionalFormatting sqref="AW56:AY56">
    <cfRule type="expression" priority="42" dxfId="96">
      <formula>OR(AW$69=$B55,AW$70=$B55)</formula>
    </cfRule>
  </conditionalFormatting>
  <conditionalFormatting sqref="AW55:AY56">
    <cfRule type="expression" priority="41" dxfId="0">
      <formula>INDIRECT(ADDRESS(ROW(),COLUMN()))=TRUNC(INDIRECT(ADDRESS(ROW(),COLUMN())))</formula>
    </cfRule>
  </conditionalFormatting>
  <conditionalFormatting sqref="U59:AA59">
    <cfRule type="expression" priority="40" dxfId="96">
      <formula>OR(U$69=$B58,U$70=$B58)</formula>
    </cfRule>
  </conditionalFormatting>
  <conditionalFormatting sqref="U58:AA59">
    <cfRule type="expression" priority="39" dxfId="0">
      <formula>INDIRECT(ADDRESS(ROW(),COLUMN()))=TRUNC(INDIRECT(ADDRESS(ROW(),COLUMN())))</formula>
    </cfRule>
  </conditionalFormatting>
  <conditionalFormatting sqref="AB59:AH59">
    <cfRule type="expression" priority="38" dxfId="96">
      <formula>OR(AB$69=$B58,AB$70=$B58)</formula>
    </cfRule>
  </conditionalFormatting>
  <conditionalFormatting sqref="AB58:AH59">
    <cfRule type="expression" priority="37" dxfId="0">
      <formula>INDIRECT(ADDRESS(ROW(),COLUMN()))=TRUNC(INDIRECT(ADDRESS(ROW(),COLUMN())))</formula>
    </cfRule>
  </conditionalFormatting>
  <conditionalFormatting sqref="AI59:AO59">
    <cfRule type="expression" priority="36" dxfId="96">
      <formula>OR(AI$69=$B58,AI$70=$B58)</formula>
    </cfRule>
  </conditionalFormatting>
  <conditionalFormatting sqref="AI58:AO59">
    <cfRule type="expression" priority="35" dxfId="0">
      <formula>INDIRECT(ADDRESS(ROW(),COLUMN()))=TRUNC(INDIRECT(ADDRESS(ROW(),COLUMN())))</formula>
    </cfRule>
  </conditionalFormatting>
  <conditionalFormatting sqref="AP59:AV59">
    <cfRule type="expression" priority="34" dxfId="96">
      <formula>OR(AP$69=$B58,AP$70=$B58)</formula>
    </cfRule>
  </conditionalFormatting>
  <conditionalFormatting sqref="AP58:AV59">
    <cfRule type="expression" priority="33" dxfId="0">
      <formula>INDIRECT(ADDRESS(ROW(),COLUMN()))=TRUNC(INDIRECT(ADDRESS(ROW(),COLUMN())))</formula>
    </cfRule>
  </conditionalFormatting>
  <conditionalFormatting sqref="AW59:AY59">
    <cfRule type="expression" priority="32" dxfId="96">
      <formula>OR(AW$69=$B58,AW$70=$B58)</formula>
    </cfRule>
  </conditionalFormatting>
  <conditionalFormatting sqref="AW58:AY59">
    <cfRule type="expression" priority="31" dxfId="0">
      <formula>INDIRECT(ADDRESS(ROW(),COLUMN()))=TRUNC(INDIRECT(ADDRESS(ROW(),COLUMN())))</formula>
    </cfRule>
  </conditionalFormatting>
  <conditionalFormatting sqref="U62:AA62">
    <cfRule type="expression" priority="30" dxfId="96">
      <formula>OR(U$69=$B61,U$70=$B61)</formula>
    </cfRule>
  </conditionalFormatting>
  <conditionalFormatting sqref="U61:AA62">
    <cfRule type="expression" priority="29" dxfId="0">
      <formula>INDIRECT(ADDRESS(ROW(),COLUMN()))=TRUNC(INDIRECT(ADDRESS(ROW(),COLUMN())))</formula>
    </cfRule>
  </conditionalFormatting>
  <conditionalFormatting sqref="AB62:AH62">
    <cfRule type="expression" priority="28" dxfId="96">
      <formula>OR(AB$69=$B61,AB$70=$B61)</formula>
    </cfRule>
  </conditionalFormatting>
  <conditionalFormatting sqref="AB61:AH62">
    <cfRule type="expression" priority="27" dxfId="0">
      <formula>INDIRECT(ADDRESS(ROW(),COLUMN()))=TRUNC(INDIRECT(ADDRESS(ROW(),COLUMN())))</formula>
    </cfRule>
  </conditionalFormatting>
  <conditionalFormatting sqref="AI62:AO62">
    <cfRule type="expression" priority="26" dxfId="96">
      <formula>OR(AI$69=$B61,AI$70=$B61)</formula>
    </cfRule>
  </conditionalFormatting>
  <conditionalFormatting sqref="AI61:AO62">
    <cfRule type="expression" priority="25" dxfId="0">
      <formula>INDIRECT(ADDRESS(ROW(),COLUMN()))=TRUNC(INDIRECT(ADDRESS(ROW(),COLUMN())))</formula>
    </cfRule>
  </conditionalFormatting>
  <conditionalFormatting sqref="AP62:AV62">
    <cfRule type="expression" priority="24" dxfId="96">
      <formula>OR(AP$69=$B61,AP$70=$B61)</formula>
    </cfRule>
  </conditionalFormatting>
  <conditionalFormatting sqref="AP61:AV62">
    <cfRule type="expression" priority="23" dxfId="0">
      <formula>INDIRECT(ADDRESS(ROW(),COLUMN()))=TRUNC(INDIRECT(ADDRESS(ROW(),COLUMN())))</formula>
    </cfRule>
  </conditionalFormatting>
  <conditionalFormatting sqref="AW62:AY62">
    <cfRule type="expression" priority="22" dxfId="96">
      <formula>OR(AW$69=$B61,AW$70=$B61)</formula>
    </cfRule>
  </conditionalFormatting>
  <conditionalFormatting sqref="AW61:AY62">
    <cfRule type="expression" priority="21" dxfId="0">
      <formula>INDIRECT(ADDRESS(ROW(),COLUMN()))=TRUNC(INDIRECT(ADDRESS(ROW(),COLUMN())))</formula>
    </cfRule>
  </conditionalFormatting>
  <conditionalFormatting sqref="U65:AA65">
    <cfRule type="expression" priority="20" dxfId="96">
      <formula>OR(U$69=$B64,U$70=$B64)</formula>
    </cfRule>
  </conditionalFormatting>
  <conditionalFormatting sqref="U64:AA65">
    <cfRule type="expression" priority="19" dxfId="0">
      <formula>INDIRECT(ADDRESS(ROW(),COLUMN()))=TRUNC(INDIRECT(ADDRESS(ROW(),COLUMN())))</formula>
    </cfRule>
  </conditionalFormatting>
  <conditionalFormatting sqref="AB65:AH65">
    <cfRule type="expression" priority="18" dxfId="96">
      <formula>OR(AB$69=$B64,AB$70=$B64)</formula>
    </cfRule>
  </conditionalFormatting>
  <conditionalFormatting sqref="AB64:AH65">
    <cfRule type="expression" priority="17" dxfId="0">
      <formula>INDIRECT(ADDRESS(ROW(),COLUMN()))=TRUNC(INDIRECT(ADDRESS(ROW(),COLUMN())))</formula>
    </cfRule>
  </conditionalFormatting>
  <conditionalFormatting sqref="AI65:AO65">
    <cfRule type="expression" priority="16" dxfId="96">
      <formula>OR(AI$69=$B64,AI$70=$B64)</formula>
    </cfRule>
  </conditionalFormatting>
  <conditionalFormatting sqref="AI64:AO65">
    <cfRule type="expression" priority="15" dxfId="0">
      <formula>INDIRECT(ADDRESS(ROW(),COLUMN()))=TRUNC(INDIRECT(ADDRESS(ROW(),COLUMN())))</formula>
    </cfRule>
  </conditionalFormatting>
  <conditionalFormatting sqref="AP65:AV65">
    <cfRule type="expression" priority="14" dxfId="96">
      <formula>OR(AP$69=$B64,AP$70=$B64)</formula>
    </cfRule>
  </conditionalFormatting>
  <conditionalFormatting sqref="AP64:AV65">
    <cfRule type="expression" priority="13" dxfId="0">
      <formula>INDIRECT(ADDRESS(ROW(),COLUMN()))=TRUNC(INDIRECT(ADDRESS(ROW(),COLUMN())))</formula>
    </cfRule>
  </conditionalFormatting>
  <conditionalFormatting sqref="AW65:AY65">
    <cfRule type="expression" priority="12" dxfId="96">
      <formula>OR(AW$69=$B64,AW$70=$B64)</formula>
    </cfRule>
  </conditionalFormatting>
  <conditionalFormatting sqref="AW64:AY65">
    <cfRule type="expression" priority="11" dxfId="0">
      <formula>INDIRECT(ADDRESS(ROW(),COLUMN()))=TRUNC(INDIRECT(ADDRESS(ROW(),COLUMN())))</formula>
    </cfRule>
  </conditionalFormatting>
  <conditionalFormatting sqref="U68:AA68">
    <cfRule type="expression" priority="10" dxfId="96">
      <formula>OR(U$69=$B67,U$70=$B67)</formula>
    </cfRule>
  </conditionalFormatting>
  <conditionalFormatting sqref="U67:AA68">
    <cfRule type="expression" priority="9" dxfId="0">
      <formula>INDIRECT(ADDRESS(ROW(),COLUMN()))=TRUNC(INDIRECT(ADDRESS(ROW(),COLUMN())))</formula>
    </cfRule>
  </conditionalFormatting>
  <conditionalFormatting sqref="AB68:AH68">
    <cfRule type="expression" priority="8" dxfId="96">
      <formula>OR(AB$69=$B67,AB$70=$B67)</formula>
    </cfRule>
  </conditionalFormatting>
  <conditionalFormatting sqref="AB67:AH68">
    <cfRule type="expression" priority="7" dxfId="0">
      <formula>INDIRECT(ADDRESS(ROW(),COLUMN()))=TRUNC(INDIRECT(ADDRESS(ROW(),COLUMN())))</formula>
    </cfRule>
  </conditionalFormatting>
  <conditionalFormatting sqref="AI68:AO68">
    <cfRule type="expression" priority="6" dxfId="96">
      <formula>OR(AI$69=$B67,AI$70=$B67)</formula>
    </cfRule>
  </conditionalFormatting>
  <conditionalFormatting sqref="AI67:AO68">
    <cfRule type="expression" priority="5" dxfId="0">
      <formula>INDIRECT(ADDRESS(ROW(),COLUMN()))=TRUNC(INDIRECT(ADDRESS(ROW(),COLUMN())))</formula>
    </cfRule>
  </conditionalFormatting>
  <conditionalFormatting sqref="AP68:AV68">
    <cfRule type="expression" priority="4" dxfId="96">
      <formula>OR(AP$69=$B67,AP$70=$B67)</formula>
    </cfRule>
  </conditionalFormatting>
  <conditionalFormatting sqref="AP67:AV68">
    <cfRule type="expression" priority="3" dxfId="0">
      <formula>INDIRECT(ADDRESS(ROW(),COLUMN()))=TRUNC(INDIRECT(ADDRESS(ROW(),COLUMN())))</formula>
    </cfRule>
  </conditionalFormatting>
  <conditionalFormatting sqref="AW68:AY68">
    <cfRule type="expression" priority="2" dxfId="96">
      <formula>OR(AW$69=$B67,AW$70=$B67)</formula>
    </cfRule>
  </conditionalFormatting>
  <conditionalFormatting sqref="AW67:AY68">
    <cfRule type="expression" priority="1" dxfId="0">
      <formula>INDIRECT(ADDRESS(ROW(),COLUMN()))=TRUNC(INDIRECT(ADDRESS(ROW(),COLUMN())))</formula>
    </cfRule>
  </conditionalFormatting>
  <dataValidations count="7">
    <dataValidation allowBlank="1" showInputMessage="1" showErrorMessage="1" error="入力可能範囲　32～40" sqref="BC10"/>
    <dataValidation errorStyle="warning" type="list" allowBlank="1" showInputMessage="1" error="リストにない場合のみ、入力してください。" sqref="I21:L68">
      <formula1>INDIRECT(C21)</formula1>
    </dataValidation>
    <dataValidation type="list" allowBlank="1" showInputMessage="1" sqref="H21:H68">
      <formula1>"A, B, C, D"</formula1>
    </dataValidation>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'様式8-1'!#REF!</formula1>
    </dataValidation>
    <dataValidation type="list" allowBlank="1" showInputMessage="1" showErrorMessage="1" sqref="BC4:BF4">
      <formula1>"予定,実績,予定・実績"</formula1>
    </dataValidation>
  </dataValidations>
  <printOptions/>
  <pageMargins left="0.7" right="0.7" top="0.75" bottom="0.7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BM135"/>
  <sheetViews>
    <sheetView zoomScalePageLayoutView="0" workbookViewId="0" topLeftCell="A17">
      <selection activeCell="U63" sqref="U63"/>
    </sheetView>
  </sheetViews>
  <sheetFormatPr defaultColWidth="5.00390625" defaultRowHeight="13.5"/>
  <cols>
    <col min="1" max="1" width="1.00390625" style="261" customWidth="1"/>
    <col min="2" max="5" width="6.375" style="261" customWidth="1"/>
    <col min="6" max="7" width="6.375" style="261" hidden="1" customWidth="1"/>
    <col min="8" max="60" width="6.375" style="261" customWidth="1"/>
    <col min="61" max="61" width="1.25" style="261" customWidth="1"/>
    <col min="62" max="16384" width="5.00390625" style="261" customWidth="1"/>
  </cols>
  <sheetData>
    <row r="1" spans="3:60" s="227" customFormat="1" ht="20.25" customHeight="1">
      <c r="C1" s="228" t="s">
        <v>395</v>
      </c>
      <c r="D1" s="228"/>
      <c r="E1" s="228"/>
      <c r="F1" s="228"/>
      <c r="G1" s="228"/>
      <c r="H1" s="228"/>
      <c r="K1" s="229" t="s">
        <v>396</v>
      </c>
      <c r="N1" s="228"/>
      <c r="O1" s="228"/>
      <c r="P1" s="228"/>
      <c r="Q1" s="228"/>
      <c r="R1" s="228"/>
      <c r="S1" s="228"/>
      <c r="T1" s="228"/>
      <c r="U1" s="228"/>
      <c r="AQ1" s="230" t="s">
        <v>397</v>
      </c>
      <c r="AR1" s="652" t="s">
        <v>398</v>
      </c>
      <c r="AS1" s="653"/>
      <c r="AT1" s="653"/>
      <c r="AU1" s="653"/>
      <c r="AV1" s="653"/>
      <c r="AW1" s="653"/>
      <c r="AX1" s="653"/>
      <c r="AY1" s="653"/>
      <c r="AZ1" s="653"/>
      <c r="BA1" s="653"/>
      <c r="BB1" s="653"/>
      <c r="BC1" s="653"/>
      <c r="BD1" s="653"/>
      <c r="BE1" s="653"/>
      <c r="BF1" s="653"/>
      <c r="BG1" s="653"/>
      <c r="BH1" s="230" t="s">
        <v>399</v>
      </c>
    </row>
    <row r="2" spans="8:63" s="231" customFormat="1" ht="20.25" customHeight="1">
      <c r="H2" s="229"/>
      <c r="K2" s="229"/>
      <c r="L2" s="229"/>
      <c r="N2" s="230"/>
      <c r="O2" s="230"/>
      <c r="P2" s="230"/>
      <c r="Q2" s="230"/>
      <c r="R2" s="230"/>
      <c r="S2" s="230"/>
      <c r="T2" s="230"/>
      <c r="U2" s="230"/>
      <c r="Z2" s="232" t="s">
        <v>400</v>
      </c>
      <c r="AA2" s="654">
        <v>6</v>
      </c>
      <c r="AB2" s="654"/>
      <c r="AC2" s="232" t="s">
        <v>401</v>
      </c>
      <c r="AD2" s="655">
        <f>IF(AA2=0,"",YEAR(DATE(2018+AA2,1,1)))</f>
        <v>2024</v>
      </c>
      <c r="AE2" s="655"/>
      <c r="AF2" s="233" t="s">
        <v>402</v>
      </c>
      <c r="AG2" s="233" t="s">
        <v>403</v>
      </c>
      <c r="AH2" s="654">
        <v>4</v>
      </c>
      <c r="AI2" s="654"/>
      <c r="AJ2" s="233" t="s">
        <v>404</v>
      </c>
      <c r="AQ2" s="230" t="s">
        <v>405</v>
      </c>
      <c r="AR2" s="654" t="s">
        <v>406</v>
      </c>
      <c r="AS2" s="654"/>
      <c r="AT2" s="654"/>
      <c r="AU2" s="654"/>
      <c r="AV2" s="654"/>
      <c r="AW2" s="654"/>
      <c r="AX2" s="654"/>
      <c r="AY2" s="654"/>
      <c r="AZ2" s="654"/>
      <c r="BA2" s="654"/>
      <c r="BB2" s="654"/>
      <c r="BC2" s="654"/>
      <c r="BD2" s="654"/>
      <c r="BE2" s="654"/>
      <c r="BF2" s="654"/>
      <c r="BG2" s="654"/>
      <c r="BH2" s="230" t="s">
        <v>399</v>
      </c>
      <c r="BI2" s="230"/>
      <c r="BJ2" s="230"/>
      <c r="BK2" s="230"/>
    </row>
    <row r="3" spans="8:59" s="231" customFormat="1" ht="20.25" customHeight="1">
      <c r="H3" s="229"/>
      <c r="K3" s="229"/>
      <c r="M3" s="230"/>
      <c r="N3" s="230"/>
      <c r="O3" s="230"/>
      <c r="P3" s="230"/>
      <c r="Q3" s="230"/>
      <c r="R3" s="230"/>
      <c r="S3" s="230"/>
      <c r="AA3" s="234"/>
      <c r="AB3" s="234"/>
      <c r="AC3" s="234"/>
      <c r="AD3" s="235"/>
      <c r="AE3" s="234"/>
      <c r="BB3" s="236" t="s">
        <v>407</v>
      </c>
      <c r="BC3" s="656" t="s">
        <v>408</v>
      </c>
      <c r="BD3" s="657"/>
      <c r="BE3" s="657"/>
      <c r="BF3" s="658"/>
      <c r="BG3" s="230"/>
    </row>
    <row r="4" spans="8:59" s="231" customFormat="1" ht="20.25" customHeight="1">
      <c r="H4" s="229"/>
      <c r="K4" s="229"/>
      <c r="M4" s="230"/>
      <c r="N4" s="230"/>
      <c r="O4" s="230"/>
      <c r="P4" s="230"/>
      <c r="Q4" s="230"/>
      <c r="R4" s="230"/>
      <c r="S4" s="230"/>
      <c r="AA4" s="234"/>
      <c r="AB4" s="234"/>
      <c r="AC4" s="234"/>
      <c r="AD4" s="235"/>
      <c r="AE4" s="234"/>
      <c r="BB4" s="236" t="s">
        <v>409</v>
      </c>
      <c r="BC4" s="656" t="s">
        <v>410</v>
      </c>
      <c r="BD4" s="657"/>
      <c r="BE4" s="657"/>
      <c r="BF4" s="658"/>
      <c r="BG4" s="230"/>
    </row>
    <row r="5" spans="8:59" s="231" customFormat="1" ht="4.5" customHeight="1">
      <c r="H5" s="229"/>
      <c r="K5" s="229"/>
      <c r="M5" s="230"/>
      <c r="N5" s="230"/>
      <c r="O5" s="230"/>
      <c r="P5" s="230"/>
      <c r="Q5" s="230"/>
      <c r="R5" s="230"/>
      <c r="S5" s="230"/>
      <c r="AA5" s="237"/>
      <c r="AB5" s="237"/>
      <c r="AH5" s="227"/>
      <c r="AI5" s="227"/>
      <c r="AJ5" s="227"/>
      <c r="AK5" s="227"/>
      <c r="AL5" s="227"/>
      <c r="AM5" s="227"/>
      <c r="AN5" s="227"/>
      <c r="AO5" s="227"/>
      <c r="AP5" s="227"/>
      <c r="AQ5" s="227"/>
      <c r="AR5" s="227"/>
      <c r="AS5" s="227"/>
      <c r="AT5" s="227"/>
      <c r="AU5" s="227"/>
      <c r="AV5" s="227"/>
      <c r="AW5" s="227"/>
      <c r="AX5" s="227"/>
      <c r="AY5" s="227"/>
      <c r="AZ5" s="227"/>
      <c r="BA5" s="227"/>
      <c r="BB5" s="227"/>
      <c r="BC5" s="227"/>
      <c r="BD5" s="227"/>
      <c r="BE5" s="227"/>
      <c r="BF5" s="238"/>
      <c r="BG5" s="238"/>
    </row>
    <row r="6" spans="2:59" s="231" customFormat="1" ht="21" customHeight="1">
      <c r="B6" s="239"/>
      <c r="C6" s="240"/>
      <c r="D6" s="240"/>
      <c r="E6" s="240"/>
      <c r="F6" s="240"/>
      <c r="G6" s="240"/>
      <c r="H6" s="240"/>
      <c r="I6" s="241"/>
      <c r="J6" s="241"/>
      <c r="K6" s="241"/>
      <c r="L6" s="242"/>
      <c r="M6" s="241"/>
      <c r="N6" s="241"/>
      <c r="O6" s="241"/>
      <c r="P6" s="243"/>
      <c r="Q6" s="243"/>
      <c r="R6" s="243"/>
      <c r="S6" s="243"/>
      <c r="T6" s="243"/>
      <c r="U6" s="243"/>
      <c r="V6" s="243"/>
      <c r="W6" s="243"/>
      <c r="X6" s="243"/>
      <c r="Y6" s="243"/>
      <c r="Z6" s="243"/>
      <c r="AA6" s="243"/>
      <c r="AB6" s="243"/>
      <c r="AC6" s="243"/>
      <c r="AD6" s="243"/>
      <c r="AE6" s="243"/>
      <c r="AF6" s="243"/>
      <c r="AG6" s="243"/>
      <c r="AH6" s="244"/>
      <c r="AI6" s="244"/>
      <c r="AJ6" s="244"/>
      <c r="AK6" s="244"/>
      <c r="AL6" s="244"/>
      <c r="AM6" s="244" t="s">
        <v>411</v>
      </c>
      <c r="AN6" s="227"/>
      <c r="AO6" s="227"/>
      <c r="AP6" s="227"/>
      <c r="AQ6" s="227"/>
      <c r="AR6" s="227"/>
      <c r="AS6" s="227"/>
      <c r="AU6" s="245"/>
      <c r="AV6" s="245"/>
      <c r="AW6" s="246"/>
      <c r="AX6" s="227"/>
      <c r="AY6" s="659">
        <v>40</v>
      </c>
      <c r="AZ6" s="660"/>
      <c r="BA6" s="246" t="s">
        <v>412</v>
      </c>
      <c r="BB6" s="227"/>
      <c r="BC6" s="659">
        <v>160</v>
      </c>
      <c r="BD6" s="660"/>
      <c r="BE6" s="246" t="s">
        <v>413</v>
      </c>
      <c r="BF6" s="227"/>
      <c r="BG6" s="238"/>
    </row>
    <row r="7" spans="2:60" s="231" customFormat="1" ht="4.5" customHeight="1">
      <c r="B7" s="239"/>
      <c r="C7" s="247"/>
      <c r="D7" s="247"/>
      <c r="E7" s="247"/>
      <c r="F7" s="247"/>
      <c r="G7" s="247"/>
      <c r="H7" s="241"/>
      <c r="I7" s="241"/>
      <c r="J7" s="241"/>
      <c r="K7" s="241"/>
      <c r="L7" s="241"/>
      <c r="M7" s="241"/>
      <c r="N7" s="241"/>
      <c r="O7" s="241"/>
      <c r="P7" s="243"/>
      <c r="Q7" s="243"/>
      <c r="R7" s="243"/>
      <c r="S7" s="243"/>
      <c r="T7" s="243"/>
      <c r="U7" s="243"/>
      <c r="V7" s="243"/>
      <c r="W7" s="243"/>
      <c r="X7" s="243"/>
      <c r="Y7" s="243"/>
      <c r="Z7" s="243"/>
      <c r="AA7" s="243"/>
      <c r="AB7" s="243"/>
      <c r="AC7" s="243"/>
      <c r="AD7" s="243"/>
      <c r="AE7" s="243"/>
      <c r="AF7" s="243"/>
      <c r="AG7" s="243"/>
      <c r="AH7" s="244"/>
      <c r="AI7" s="244"/>
      <c r="AJ7" s="244"/>
      <c r="AK7" s="244"/>
      <c r="AL7" s="244"/>
      <c r="AM7" s="244"/>
      <c r="AN7" s="244"/>
      <c r="AO7" s="244"/>
      <c r="AP7" s="244"/>
      <c r="AQ7" s="244"/>
      <c r="AR7" s="244"/>
      <c r="AS7" s="244"/>
      <c r="AT7" s="244"/>
      <c r="AU7" s="244"/>
      <c r="AV7" s="244"/>
      <c r="AW7" s="244"/>
      <c r="AX7" s="244"/>
      <c r="AY7" s="244"/>
      <c r="AZ7" s="244"/>
      <c r="BA7" s="244"/>
      <c r="BB7" s="244"/>
      <c r="BC7" s="244"/>
      <c r="BD7" s="244"/>
      <c r="BE7" s="244"/>
      <c r="BF7" s="248"/>
      <c r="BG7" s="248"/>
      <c r="BH7" s="243"/>
    </row>
    <row r="8" spans="2:65" s="231" customFormat="1" ht="21" customHeight="1">
      <c r="B8" s="249"/>
      <c r="C8" s="242"/>
      <c r="D8" s="242"/>
      <c r="E8" s="242"/>
      <c r="F8" s="242"/>
      <c r="G8" s="242"/>
      <c r="H8" s="241"/>
      <c r="I8" s="241"/>
      <c r="J8" s="241"/>
      <c r="K8" s="241"/>
      <c r="L8" s="241"/>
      <c r="M8" s="241"/>
      <c r="N8" s="241"/>
      <c r="O8" s="241"/>
      <c r="P8" s="243"/>
      <c r="Q8" s="243"/>
      <c r="R8" s="243"/>
      <c r="S8" s="243"/>
      <c r="T8" s="243"/>
      <c r="U8" s="243"/>
      <c r="V8" s="243"/>
      <c r="W8" s="243"/>
      <c r="X8" s="243"/>
      <c r="Y8" s="243"/>
      <c r="Z8" s="243"/>
      <c r="AA8" s="243"/>
      <c r="AB8" s="243"/>
      <c r="AC8" s="243"/>
      <c r="AD8" s="243"/>
      <c r="AE8" s="243"/>
      <c r="AF8" s="243"/>
      <c r="AG8" s="243"/>
      <c r="AH8" s="250"/>
      <c r="AI8" s="250"/>
      <c r="AJ8" s="250"/>
      <c r="AK8" s="240"/>
      <c r="AL8" s="251"/>
      <c r="AM8" s="252"/>
      <c r="AN8" s="252"/>
      <c r="AO8" s="239"/>
      <c r="AP8" s="253"/>
      <c r="AQ8" s="253"/>
      <c r="AR8" s="253"/>
      <c r="AS8" s="254"/>
      <c r="AT8" s="254"/>
      <c r="AU8" s="244"/>
      <c r="AV8" s="253"/>
      <c r="AW8" s="253"/>
      <c r="AX8" s="242"/>
      <c r="AY8" s="244"/>
      <c r="AZ8" s="244" t="s">
        <v>414</v>
      </c>
      <c r="BA8" s="244"/>
      <c r="BB8" s="244"/>
      <c r="BC8" s="661">
        <f>DAY(EOMONTH(DATE(AD2,AH2,1),0))</f>
        <v>30</v>
      </c>
      <c r="BD8" s="662"/>
      <c r="BE8" s="244" t="s">
        <v>415</v>
      </c>
      <c r="BF8" s="244"/>
      <c r="BG8" s="244"/>
      <c r="BH8" s="243"/>
      <c r="BK8" s="230"/>
      <c r="BL8" s="230"/>
      <c r="BM8" s="230"/>
    </row>
    <row r="9" spans="2:65" s="231" customFormat="1" ht="4.5" customHeight="1">
      <c r="B9" s="249"/>
      <c r="C9" s="253"/>
      <c r="D9" s="253"/>
      <c r="E9" s="253"/>
      <c r="F9" s="253"/>
      <c r="G9" s="253"/>
      <c r="H9" s="253"/>
      <c r="I9" s="253"/>
      <c r="J9" s="253"/>
      <c r="K9" s="253"/>
      <c r="L9" s="253"/>
      <c r="M9" s="253"/>
      <c r="N9" s="253"/>
      <c r="O9" s="253"/>
      <c r="P9" s="243"/>
      <c r="Q9" s="243"/>
      <c r="R9" s="243"/>
      <c r="S9" s="243"/>
      <c r="T9" s="243"/>
      <c r="U9" s="243"/>
      <c r="V9" s="243"/>
      <c r="W9" s="243"/>
      <c r="X9" s="243"/>
      <c r="Y9" s="243"/>
      <c r="Z9" s="243"/>
      <c r="AA9" s="243"/>
      <c r="AB9" s="243"/>
      <c r="AC9" s="243"/>
      <c r="AD9" s="243"/>
      <c r="AE9" s="243"/>
      <c r="AF9" s="243"/>
      <c r="AG9" s="243"/>
      <c r="AH9" s="247"/>
      <c r="AI9" s="240"/>
      <c r="AJ9" s="240"/>
      <c r="AK9" s="250"/>
      <c r="AL9" s="240"/>
      <c r="AM9" s="240"/>
      <c r="AN9" s="240"/>
      <c r="AO9" s="240"/>
      <c r="AP9" s="240"/>
      <c r="AQ9" s="244"/>
      <c r="AR9" s="255"/>
      <c r="AS9" s="255"/>
      <c r="AT9" s="255"/>
      <c r="AU9" s="244"/>
      <c r="AV9" s="244"/>
      <c r="AW9" s="244"/>
      <c r="AX9" s="244"/>
      <c r="AY9" s="244"/>
      <c r="AZ9" s="244"/>
      <c r="BA9" s="244"/>
      <c r="BB9" s="244"/>
      <c r="BC9" s="244"/>
      <c r="BD9" s="244"/>
      <c r="BE9" s="244"/>
      <c r="BF9" s="244"/>
      <c r="BG9" s="244"/>
      <c r="BH9" s="243"/>
      <c r="BK9" s="230"/>
      <c r="BL9" s="230"/>
      <c r="BM9" s="230"/>
    </row>
    <row r="10" spans="2:65" s="231" customFormat="1" ht="21" customHeight="1">
      <c r="B10" s="249"/>
      <c r="C10" s="253"/>
      <c r="D10" s="253"/>
      <c r="E10" s="253"/>
      <c r="F10" s="253"/>
      <c r="G10" s="253"/>
      <c r="H10" s="253"/>
      <c r="I10" s="253"/>
      <c r="J10" s="253"/>
      <c r="K10" s="253"/>
      <c r="L10" s="253"/>
      <c r="M10" s="253"/>
      <c r="N10" s="253"/>
      <c r="O10" s="253"/>
      <c r="P10" s="243"/>
      <c r="Q10" s="243"/>
      <c r="R10" s="243"/>
      <c r="S10" s="243"/>
      <c r="T10" s="243"/>
      <c r="U10" s="243"/>
      <c r="V10" s="243"/>
      <c r="W10" s="243"/>
      <c r="X10" s="243"/>
      <c r="Y10" s="243"/>
      <c r="Z10" s="243"/>
      <c r="AA10" s="243"/>
      <c r="AB10" s="243"/>
      <c r="AC10" s="243"/>
      <c r="AD10" s="243"/>
      <c r="AE10" s="243"/>
      <c r="AF10" s="243"/>
      <c r="AG10" s="243"/>
      <c r="AH10" s="247"/>
      <c r="AI10" s="240"/>
      <c r="AJ10" s="240"/>
      <c r="AK10" s="250"/>
      <c r="AL10" s="240"/>
      <c r="AM10" s="240"/>
      <c r="AN10" s="244"/>
      <c r="AO10" s="244"/>
      <c r="AP10" s="240"/>
      <c r="AQ10" s="244" t="s">
        <v>416</v>
      </c>
      <c r="AR10" s="240"/>
      <c r="AS10" s="240"/>
      <c r="AT10" s="240"/>
      <c r="AU10" s="244"/>
      <c r="AV10" s="255"/>
      <c r="AW10" s="255"/>
      <c r="AX10" s="255"/>
      <c r="AY10" s="244"/>
      <c r="AZ10" s="244"/>
      <c r="BA10" s="248" t="s">
        <v>417</v>
      </c>
      <c r="BB10" s="244"/>
      <c r="BC10" s="659">
        <v>9</v>
      </c>
      <c r="BD10" s="660"/>
      <c r="BE10" s="246" t="s">
        <v>418</v>
      </c>
      <c r="BF10" s="244"/>
      <c r="BG10" s="244"/>
      <c r="BH10" s="243"/>
      <c r="BK10" s="230"/>
      <c r="BL10" s="230"/>
      <c r="BM10" s="230"/>
    </row>
    <row r="11" spans="2:65" s="231" customFormat="1" ht="4.5" customHeight="1">
      <c r="B11" s="249"/>
      <c r="C11" s="253"/>
      <c r="D11" s="253"/>
      <c r="E11" s="253"/>
      <c r="F11" s="253"/>
      <c r="G11" s="253"/>
      <c r="H11" s="253"/>
      <c r="I11" s="253"/>
      <c r="J11" s="253"/>
      <c r="K11" s="253"/>
      <c r="L11" s="253"/>
      <c r="M11" s="253"/>
      <c r="N11" s="253"/>
      <c r="O11" s="253"/>
      <c r="P11" s="243"/>
      <c r="Q11" s="243"/>
      <c r="R11" s="243"/>
      <c r="S11" s="243"/>
      <c r="T11" s="243"/>
      <c r="U11" s="243"/>
      <c r="V11" s="243"/>
      <c r="W11" s="243"/>
      <c r="X11" s="243"/>
      <c r="Y11" s="243"/>
      <c r="Z11" s="243"/>
      <c r="AA11" s="243"/>
      <c r="AB11" s="243"/>
      <c r="AC11" s="243"/>
      <c r="AD11" s="243"/>
      <c r="AE11" s="243"/>
      <c r="AF11" s="243"/>
      <c r="AG11" s="243"/>
      <c r="AH11" s="247"/>
      <c r="AI11" s="240"/>
      <c r="AJ11" s="240"/>
      <c r="AK11" s="250"/>
      <c r="AL11" s="240"/>
      <c r="AM11" s="240"/>
      <c r="AN11" s="240"/>
      <c r="AO11" s="240"/>
      <c r="AP11" s="240"/>
      <c r="AQ11" s="244"/>
      <c r="AR11" s="255"/>
      <c r="AS11" s="255"/>
      <c r="AT11" s="255"/>
      <c r="AU11" s="244"/>
      <c r="AV11" s="244"/>
      <c r="AW11" s="244"/>
      <c r="AX11" s="244"/>
      <c r="AY11" s="244"/>
      <c r="AZ11" s="244"/>
      <c r="BA11" s="244"/>
      <c r="BB11" s="244"/>
      <c r="BC11" s="244"/>
      <c r="BD11" s="244"/>
      <c r="BE11" s="244"/>
      <c r="BF11" s="244"/>
      <c r="BG11" s="244"/>
      <c r="BH11" s="243"/>
      <c r="BK11" s="230"/>
      <c r="BL11" s="230"/>
      <c r="BM11" s="230"/>
    </row>
    <row r="12" spans="18:65" s="231" customFormat="1" ht="21" customHeight="1">
      <c r="R12" s="241"/>
      <c r="S12" s="241"/>
      <c r="T12" s="251"/>
      <c r="U12" s="663"/>
      <c r="V12" s="663"/>
      <c r="W12" s="239"/>
      <c r="X12" s="256"/>
      <c r="Y12" s="243"/>
      <c r="Z12" s="243"/>
      <c r="AA12" s="247"/>
      <c r="AB12" s="252"/>
      <c r="AC12" s="239"/>
      <c r="AD12" s="247"/>
      <c r="AE12" s="247"/>
      <c r="AF12" s="247"/>
      <c r="AG12" s="256"/>
      <c r="AH12" s="250"/>
      <c r="AI12" s="240" t="s">
        <v>419</v>
      </c>
      <c r="AJ12" s="250"/>
      <c r="AK12" s="240"/>
      <c r="AL12" s="251"/>
      <c r="AM12" s="252"/>
      <c r="AN12" s="244"/>
      <c r="AO12" s="240"/>
      <c r="AP12" s="240"/>
      <c r="AQ12" s="240"/>
      <c r="AR12" s="240"/>
      <c r="AS12" s="239" t="s">
        <v>420</v>
      </c>
      <c r="AT12" s="240"/>
      <c r="AU12" s="240"/>
      <c r="AV12" s="240"/>
      <c r="AW12" s="240"/>
      <c r="AX12" s="240"/>
      <c r="AY12" s="240"/>
      <c r="AZ12" s="240"/>
      <c r="BA12" s="240"/>
      <c r="BB12" s="240"/>
      <c r="BC12" s="247"/>
      <c r="BD12" s="250"/>
      <c r="BE12" s="240"/>
      <c r="BF12" s="240"/>
      <c r="BG12" s="247"/>
      <c r="BH12" s="240"/>
      <c r="BK12" s="230"/>
      <c r="BL12" s="230"/>
      <c r="BM12" s="230"/>
    </row>
    <row r="13" spans="18:65" s="231" customFormat="1" ht="21" customHeight="1">
      <c r="R13" s="240"/>
      <c r="S13" s="240"/>
      <c r="T13" s="240"/>
      <c r="U13" s="240"/>
      <c r="V13" s="240"/>
      <c r="W13" s="243"/>
      <c r="X13" s="243"/>
      <c r="Y13" s="243"/>
      <c r="Z13" s="243"/>
      <c r="AA13" s="240"/>
      <c r="AB13" s="240"/>
      <c r="AC13" s="240"/>
      <c r="AD13" s="240"/>
      <c r="AE13" s="240"/>
      <c r="AF13" s="240"/>
      <c r="AG13" s="256"/>
      <c r="AH13" s="247"/>
      <c r="AI13" s="250"/>
      <c r="AJ13" s="240"/>
      <c r="AK13" s="250"/>
      <c r="AL13" s="240"/>
      <c r="AM13" s="612">
        <v>2</v>
      </c>
      <c r="AN13" s="612"/>
      <c r="AO13" s="244" t="s">
        <v>421</v>
      </c>
      <c r="AP13" s="239"/>
      <c r="AQ13" s="247"/>
      <c r="AR13" s="247"/>
      <c r="AS13" s="239" t="s">
        <v>422</v>
      </c>
      <c r="AT13" s="240"/>
      <c r="AU13" s="240"/>
      <c r="AV13" s="240"/>
      <c r="AW13" s="240"/>
      <c r="AX13" s="240"/>
      <c r="AY13" s="240"/>
      <c r="AZ13" s="240"/>
      <c r="BA13" s="240"/>
      <c r="BB13" s="664">
        <v>0.2916666666666667</v>
      </c>
      <c r="BC13" s="665"/>
      <c r="BD13" s="666"/>
      <c r="BE13" s="242" t="s">
        <v>423</v>
      </c>
      <c r="BF13" s="664">
        <v>0.8333333333333334</v>
      </c>
      <c r="BG13" s="665"/>
      <c r="BH13" s="666"/>
      <c r="BK13" s="230"/>
      <c r="BL13" s="230"/>
      <c r="BM13" s="230"/>
    </row>
    <row r="14" spans="18:65" s="231" customFormat="1" ht="21" customHeight="1">
      <c r="R14" s="257"/>
      <c r="S14" s="257"/>
      <c r="T14" s="257"/>
      <c r="U14" s="257"/>
      <c r="V14" s="257"/>
      <c r="W14" s="257"/>
      <c r="X14" s="243"/>
      <c r="Y14" s="243"/>
      <c r="Z14" s="243"/>
      <c r="AA14" s="242"/>
      <c r="AB14" s="257"/>
      <c r="AC14" s="257"/>
      <c r="AD14" s="242"/>
      <c r="AE14" s="247"/>
      <c r="AF14" s="247"/>
      <c r="AG14" s="258"/>
      <c r="AH14" s="239"/>
      <c r="AI14" s="250"/>
      <c r="AJ14" s="240"/>
      <c r="AK14" s="250"/>
      <c r="AL14" s="240"/>
      <c r="AM14" s="612">
        <v>1</v>
      </c>
      <c r="AN14" s="612"/>
      <c r="AO14" s="259" t="s">
        <v>424</v>
      </c>
      <c r="AP14" s="260"/>
      <c r="AQ14" s="260"/>
      <c r="AR14" s="241"/>
      <c r="AS14" s="239" t="s">
        <v>425</v>
      </c>
      <c r="AT14" s="240"/>
      <c r="AU14" s="240"/>
      <c r="AV14" s="240"/>
      <c r="AW14" s="240"/>
      <c r="AX14" s="240"/>
      <c r="AY14" s="240"/>
      <c r="AZ14" s="240"/>
      <c r="BA14" s="240"/>
      <c r="BB14" s="664">
        <v>0.8333333333333334</v>
      </c>
      <c r="BC14" s="665"/>
      <c r="BD14" s="666"/>
      <c r="BE14" s="242" t="s">
        <v>423</v>
      </c>
      <c r="BF14" s="664">
        <v>0.2916666666666667</v>
      </c>
      <c r="BG14" s="665"/>
      <c r="BH14" s="666"/>
      <c r="BK14" s="230"/>
      <c r="BL14" s="230"/>
      <c r="BM14" s="230"/>
    </row>
    <row r="15" spans="2:63" ht="12" customHeight="1" thickBot="1">
      <c r="B15" s="262"/>
      <c r="C15" s="263"/>
      <c r="D15" s="263"/>
      <c r="E15" s="263"/>
      <c r="F15" s="263"/>
      <c r="G15" s="263"/>
      <c r="H15" s="263"/>
      <c r="I15" s="262"/>
      <c r="J15" s="262"/>
      <c r="K15" s="262"/>
      <c r="L15" s="262"/>
      <c r="M15" s="262"/>
      <c r="N15" s="262"/>
      <c r="O15" s="262"/>
      <c r="P15" s="262"/>
      <c r="Q15" s="262"/>
      <c r="R15" s="262"/>
      <c r="S15" s="262"/>
      <c r="T15" s="262"/>
      <c r="U15" s="262"/>
      <c r="V15" s="262"/>
      <c r="W15" s="262"/>
      <c r="X15" s="262"/>
      <c r="Y15" s="262"/>
      <c r="Z15" s="262"/>
      <c r="AA15" s="263"/>
      <c r="AB15" s="262"/>
      <c r="AC15" s="262"/>
      <c r="AD15" s="262"/>
      <c r="AE15" s="262"/>
      <c r="AF15" s="262"/>
      <c r="AG15" s="262"/>
      <c r="AH15" s="262"/>
      <c r="AI15" s="262"/>
      <c r="AJ15" s="262"/>
      <c r="AK15" s="262"/>
      <c r="AL15" s="262"/>
      <c r="AM15" s="262"/>
      <c r="AR15" s="264"/>
      <c r="BI15" s="265"/>
      <c r="BJ15" s="265"/>
      <c r="BK15" s="265"/>
    </row>
    <row r="16" spans="2:60" ht="21" customHeight="1">
      <c r="B16" s="667" t="s">
        <v>426</v>
      </c>
      <c r="C16" s="670" t="s">
        <v>427</v>
      </c>
      <c r="D16" s="614"/>
      <c r="E16" s="671"/>
      <c r="F16" s="266"/>
      <c r="G16" s="267"/>
      <c r="H16" s="676" t="s">
        <v>428</v>
      </c>
      <c r="I16" s="613" t="s">
        <v>429</v>
      </c>
      <c r="J16" s="614"/>
      <c r="K16" s="614"/>
      <c r="L16" s="671"/>
      <c r="M16" s="613" t="s">
        <v>430</v>
      </c>
      <c r="N16" s="614"/>
      <c r="O16" s="671"/>
      <c r="P16" s="613" t="s">
        <v>431</v>
      </c>
      <c r="Q16" s="614"/>
      <c r="R16" s="614"/>
      <c r="S16" s="614"/>
      <c r="T16" s="615"/>
      <c r="U16" s="268"/>
      <c r="V16" s="269"/>
      <c r="W16" s="269"/>
      <c r="X16" s="269"/>
      <c r="Y16" s="269"/>
      <c r="Z16" s="269"/>
      <c r="AA16" s="269"/>
      <c r="AB16" s="269"/>
      <c r="AC16" s="269"/>
      <c r="AD16" s="269"/>
      <c r="AE16" s="269"/>
      <c r="AF16" s="269"/>
      <c r="AG16" s="269"/>
      <c r="AH16" s="269"/>
      <c r="AI16" s="270" t="s">
        <v>432</v>
      </c>
      <c r="AJ16" s="269"/>
      <c r="AK16" s="269"/>
      <c r="AL16" s="269"/>
      <c r="AM16" s="269"/>
      <c r="AN16" s="269" t="s">
        <v>433</v>
      </c>
      <c r="AO16" s="269"/>
      <c r="AP16" s="271"/>
      <c r="AQ16" s="272"/>
      <c r="AR16" s="269" t="s">
        <v>399</v>
      </c>
      <c r="AS16" s="269"/>
      <c r="AT16" s="269"/>
      <c r="AU16" s="269"/>
      <c r="AV16" s="269"/>
      <c r="AW16" s="269"/>
      <c r="AX16" s="269"/>
      <c r="AY16" s="273"/>
      <c r="AZ16" s="679" t="str">
        <f>IF(BC3="計画","(12)1～4週目の勤務時間数合計","(12)1か月の勤務時間数　合計")</f>
        <v>(12)1か月の勤務時間数　合計</v>
      </c>
      <c r="BA16" s="680"/>
      <c r="BB16" s="685" t="s">
        <v>434</v>
      </c>
      <c r="BC16" s="686"/>
      <c r="BD16" s="670" t="s">
        <v>435</v>
      </c>
      <c r="BE16" s="614"/>
      <c r="BF16" s="614"/>
      <c r="BG16" s="614"/>
      <c r="BH16" s="615"/>
    </row>
    <row r="17" spans="2:60" ht="20.25" customHeight="1">
      <c r="B17" s="668"/>
      <c r="C17" s="672"/>
      <c r="D17" s="617"/>
      <c r="E17" s="673"/>
      <c r="F17" s="274"/>
      <c r="G17" s="275"/>
      <c r="H17" s="677"/>
      <c r="I17" s="616"/>
      <c r="J17" s="617"/>
      <c r="K17" s="617"/>
      <c r="L17" s="673"/>
      <c r="M17" s="616"/>
      <c r="N17" s="617"/>
      <c r="O17" s="673"/>
      <c r="P17" s="616"/>
      <c r="Q17" s="617"/>
      <c r="R17" s="617"/>
      <c r="S17" s="617"/>
      <c r="T17" s="618"/>
      <c r="U17" s="691" t="s">
        <v>436</v>
      </c>
      <c r="V17" s="691"/>
      <c r="W17" s="691"/>
      <c r="X17" s="691"/>
      <c r="Y17" s="691"/>
      <c r="Z17" s="691"/>
      <c r="AA17" s="692"/>
      <c r="AB17" s="693" t="s">
        <v>437</v>
      </c>
      <c r="AC17" s="691"/>
      <c r="AD17" s="691"/>
      <c r="AE17" s="691"/>
      <c r="AF17" s="691"/>
      <c r="AG17" s="691"/>
      <c r="AH17" s="692"/>
      <c r="AI17" s="693" t="s">
        <v>438</v>
      </c>
      <c r="AJ17" s="691"/>
      <c r="AK17" s="691"/>
      <c r="AL17" s="691"/>
      <c r="AM17" s="691"/>
      <c r="AN17" s="691"/>
      <c r="AO17" s="692"/>
      <c r="AP17" s="693" t="s">
        <v>439</v>
      </c>
      <c r="AQ17" s="691"/>
      <c r="AR17" s="691"/>
      <c r="AS17" s="691"/>
      <c r="AT17" s="691"/>
      <c r="AU17" s="691"/>
      <c r="AV17" s="692"/>
      <c r="AW17" s="693" t="s">
        <v>440</v>
      </c>
      <c r="AX17" s="691"/>
      <c r="AY17" s="691"/>
      <c r="AZ17" s="681"/>
      <c r="BA17" s="682"/>
      <c r="BB17" s="687"/>
      <c r="BC17" s="688"/>
      <c r="BD17" s="672"/>
      <c r="BE17" s="617"/>
      <c r="BF17" s="617"/>
      <c r="BG17" s="617"/>
      <c r="BH17" s="618"/>
    </row>
    <row r="18" spans="2:60" ht="20.25" customHeight="1">
      <c r="B18" s="668"/>
      <c r="C18" s="672"/>
      <c r="D18" s="617"/>
      <c r="E18" s="673"/>
      <c r="F18" s="274"/>
      <c r="G18" s="275"/>
      <c r="H18" s="677"/>
      <c r="I18" s="616"/>
      <c r="J18" s="617"/>
      <c r="K18" s="617"/>
      <c r="L18" s="673"/>
      <c r="M18" s="616"/>
      <c r="N18" s="617"/>
      <c r="O18" s="673"/>
      <c r="P18" s="616"/>
      <c r="Q18" s="617"/>
      <c r="R18" s="617"/>
      <c r="S18" s="617"/>
      <c r="T18" s="618"/>
      <c r="U18" s="276">
        <v>1</v>
      </c>
      <c r="V18" s="277">
        <v>2</v>
      </c>
      <c r="W18" s="277">
        <v>3</v>
      </c>
      <c r="X18" s="277">
        <v>4</v>
      </c>
      <c r="Y18" s="277">
        <v>5</v>
      </c>
      <c r="Z18" s="277">
        <v>6</v>
      </c>
      <c r="AA18" s="278">
        <v>7</v>
      </c>
      <c r="AB18" s="279">
        <v>8</v>
      </c>
      <c r="AC18" s="277">
        <v>9</v>
      </c>
      <c r="AD18" s="277">
        <v>10</v>
      </c>
      <c r="AE18" s="277">
        <v>11</v>
      </c>
      <c r="AF18" s="277">
        <v>12</v>
      </c>
      <c r="AG18" s="277">
        <v>13</v>
      </c>
      <c r="AH18" s="278">
        <v>14</v>
      </c>
      <c r="AI18" s="276">
        <v>15</v>
      </c>
      <c r="AJ18" s="277">
        <v>16</v>
      </c>
      <c r="AK18" s="277">
        <v>17</v>
      </c>
      <c r="AL18" s="277">
        <v>18</v>
      </c>
      <c r="AM18" s="277">
        <v>19</v>
      </c>
      <c r="AN18" s="277">
        <v>20</v>
      </c>
      <c r="AO18" s="278">
        <v>21</v>
      </c>
      <c r="AP18" s="279">
        <v>22</v>
      </c>
      <c r="AQ18" s="277">
        <v>23</v>
      </c>
      <c r="AR18" s="277">
        <v>24</v>
      </c>
      <c r="AS18" s="277">
        <v>25</v>
      </c>
      <c r="AT18" s="277">
        <v>26</v>
      </c>
      <c r="AU18" s="277">
        <v>27</v>
      </c>
      <c r="AV18" s="278">
        <v>28</v>
      </c>
      <c r="AW18" s="280">
        <f>IF($BC$3="暦月",IF(DAY(DATE($AD$2,$AH$2,29))=29,29,""),"")</f>
      </c>
      <c r="AX18" s="281">
        <f>IF($BC$3="暦月",IF(DAY(DATE($AD$2,$AH$2,30))=30,30,""),"")</f>
      </c>
      <c r="AY18" s="282">
        <f>IF($BC$3="暦月",IF(DAY(DATE($AD$2,$AH$2,31))=31,31,""),"")</f>
      </c>
      <c r="AZ18" s="681"/>
      <c r="BA18" s="682"/>
      <c r="BB18" s="687"/>
      <c r="BC18" s="688"/>
      <c r="BD18" s="672"/>
      <c r="BE18" s="617"/>
      <c r="BF18" s="617"/>
      <c r="BG18" s="617"/>
      <c r="BH18" s="618"/>
    </row>
    <row r="19" spans="2:60" ht="20.25" customHeight="1" hidden="1" thickBot="1">
      <c r="B19" s="668"/>
      <c r="C19" s="672"/>
      <c r="D19" s="617"/>
      <c r="E19" s="673"/>
      <c r="F19" s="274"/>
      <c r="G19" s="275"/>
      <c r="H19" s="677"/>
      <c r="I19" s="616"/>
      <c r="J19" s="617"/>
      <c r="K19" s="617"/>
      <c r="L19" s="673"/>
      <c r="M19" s="616"/>
      <c r="N19" s="617"/>
      <c r="O19" s="673"/>
      <c r="P19" s="616"/>
      <c r="Q19" s="617"/>
      <c r="R19" s="617"/>
      <c r="S19" s="617"/>
      <c r="T19" s="618"/>
      <c r="U19" s="276">
        <f>WEEKDAY(DATE($AD$2,$AH$2,1))</f>
        <v>2</v>
      </c>
      <c r="V19" s="277">
        <f>WEEKDAY(DATE($AD$2,$AH$2,2))</f>
        <v>3</v>
      </c>
      <c r="W19" s="277">
        <f>WEEKDAY(DATE($AD$2,$AH$2,3))</f>
        <v>4</v>
      </c>
      <c r="X19" s="277">
        <f>WEEKDAY(DATE($AD$2,$AH$2,4))</f>
        <v>5</v>
      </c>
      <c r="Y19" s="277">
        <f>WEEKDAY(DATE($AD$2,$AH$2,5))</f>
        <v>6</v>
      </c>
      <c r="Z19" s="277">
        <f>WEEKDAY(DATE($AD$2,$AH$2,6))</f>
        <v>7</v>
      </c>
      <c r="AA19" s="278">
        <f>WEEKDAY(DATE($AD$2,$AH$2,7))</f>
        <v>1</v>
      </c>
      <c r="AB19" s="279">
        <f>WEEKDAY(DATE($AD$2,$AH$2,8))</f>
        <v>2</v>
      </c>
      <c r="AC19" s="277">
        <f>WEEKDAY(DATE($AD$2,$AH$2,9))</f>
        <v>3</v>
      </c>
      <c r="AD19" s="277">
        <f>WEEKDAY(DATE($AD$2,$AH$2,10))</f>
        <v>4</v>
      </c>
      <c r="AE19" s="277">
        <f>WEEKDAY(DATE($AD$2,$AH$2,11))</f>
        <v>5</v>
      </c>
      <c r="AF19" s="277">
        <f>WEEKDAY(DATE($AD$2,$AH$2,12))</f>
        <v>6</v>
      </c>
      <c r="AG19" s="277">
        <f>WEEKDAY(DATE($AD$2,$AH$2,13))</f>
        <v>7</v>
      </c>
      <c r="AH19" s="278">
        <f>WEEKDAY(DATE($AD$2,$AH$2,14))</f>
        <v>1</v>
      </c>
      <c r="AI19" s="279">
        <f>WEEKDAY(DATE($AD$2,$AH$2,15))</f>
        <v>2</v>
      </c>
      <c r="AJ19" s="277">
        <f>WEEKDAY(DATE($AD$2,$AH$2,16))</f>
        <v>3</v>
      </c>
      <c r="AK19" s="277">
        <f>WEEKDAY(DATE($AD$2,$AH$2,17))</f>
        <v>4</v>
      </c>
      <c r="AL19" s="277">
        <f>WEEKDAY(DATE($AD$2,$AH$2,18))</f>
        <v>5</v>
      </c>
      <c r="AM19" s="277">
        <f>WEEKDAY(DATE($AD$2,$AH$2,19))</f>
        <v>6</v>
      </c>
      <c r="AN19" s="277">
        <f>WEEKDAY(DATE($AD$2,$AH$2,20))</f>
        <v>7</v>
      </c>
      <c r="AO19" s="278">
        <f>WEEKDAY(DATE($AD$2,$AH$2,21))</f>
        <v>1</v>
      </c>
      <c r="AP19" s="279">
        <f>WEEKDAY(DATE($AD$2,$AH$2,22))</f>
        <v>2</v>
      </c>
      <c r="AQ19" s="277">
        <f>WEEKDAY(DATE($AD$2,$AH$2,23))</f>
        <v>3</v>
      </c>
      <c r="AR19" s="277">
        <f>WEEKDAY(DATE($AD$2,$AH$2,24))</f>
        <v>4</v>
      </c>
      <c r="AS19" s="277">
        <f>WEEKDAY(DATE($AD$2,$AH$2,25))</f>
        <v>5</v>
      </c>
      <c r="AT19" s="277">
        <f>WEEKDAY(DATE($AD$2,$AH$2,26))</f>
        <v>6</v>
      </c>
      <c r="AU19" s="277">
        <f>WEEKDAY(DATE($AD$2,$AH$2,27))</f>
        <v>7</v>
      </c>
      <c r="AV19" s="278">
        <f>WEEKDAY(DATE($AD$2,$AH$2,28))</f>
        <v>1</v>
      </c>
      <c r="AW19" s="279">
        <f>IF(AW18=29,WEEKDAY(DATE($AD$2,$AH$2,29)),0)</f>
        <v>0</v>
      </c>
      <c r="AX19" s="277">
        <f>IF(AX18=30,WEEKDAY(DATE($AD$2,$AH$2,30)),0)</f>
        <v>0</v>
      </c>
      <c r="AY19" s="278">
        <f>IF(AY18=31,WEEKDAY(DATE($AD$2,$AH$2,31)),0)</f>
        <v>0</v>
      </c>
      <c r="AZ19" s="681"/>
      <c r="BA19" s="682"/>
      <c r="BB19" s="687"/>
      <c r="BC19" s="688"/>
      <c r="BD19" s="672"/>
      <c r="BE19" s="617"/>
      <c r="BF19" s="617"/>
      <c r="BG19" s="617"/>
      <c r="BH19" s="618"/>
    </row>
    <row r="20" spans="2:60" ht="20.25" customHeight="1" thickBot="1">
      <c r="B20" s="669"/>
      <c r="C20" s="674"/>
      <c r="D20" s="620"/>
      <c r="E20" s="675"/>
      <c r="F20" s="283"/>
      <c r="G20" s="284"/>
      <c r="H20" s="678"/>
      <c r="I20" s="619"/>
      <c r="J20" s="620"/>
      <c r="K20" s="620"/>
      <c r="L20" s="675"/>
      <c r="M20" s="619"/>
      <c r="N20" s="620"/>
      <c r="O20" s="675"/>
      <c r="P20" s="619"/>
      <c r="Q20" s="620"/>
      <c r="R20" s="620"/>
      <c r="S20" s="620"/>
      <c r="T20" s="621"/>
      <c r="U20" s="285" t="str">
        <f>IF(U19=1,"日",IF(U19=2,"月",IF(U19=3,"火",IF(U19=4,"水",IF(U19=5,"木",IF(U19=6,"金","土"))))))</f>
        <v>月</v>
      </c>
      <c r="V20" s="286" t="str">
        <f aca="true" t="shared" si="0" ref="V20:AV20">IF(V19=1,"日",IF(V19=2,"月",IF(V19=3,"火",IF(V19=4,"水",IF(V19=5,"木",IF(V19=6,"金","土"))))))</f>
        <v>火</v>
      </c>
      <c r="W20" s="286" t="str">
        <f t="shared" si="0"/>
        <v>水</v>
      </c>
      <c r="X20" s="286" t="str">
        <f t="shared" si="0"/>
        <v>木</v>
      </c>
      <c r="Y20" s="286" t="str">
        <f t="shared" si="0"/>
        <v>金</v>
      </c>
      <c r="Z20" s="286" t="str">
        <f t="shared" si="0"/>
        <v>土</v>
      </c>
      <c r="AA20" s="287" t="str">
        <f t="shared" si="0"/>
        <v>日</v>
      </c>
      <c r="AB20" s="288" t="str">
        <f>IF(AB19=1,"日",IF(AB19=2,"月",IF(AB19=3,"火",IF(AB19=4,"水",IF(AB19=5,"木",IF(AB19=6,"金","土"))))))</f>
        <v>月</v>
      </c>
      <c r="AC20" s="286" t="str">
        <f t="shared" si="0"/>
        <v>火</v>
      </c>
      <c r="AD20" s="286" t="str">
        <f t="shared" si="0"/>
        <v>水</v>
      </c>
      <c r="AE20" s="286" t="str">
        <f t="shared" si="0"/>
        <v>木</v>
      </c>
      <c r="AF20" s="286" t="str">
        <f t="shared" si="0"/>
        <v>金</v>
      </c>
      <c r="AG20" s="286" t="str">
        <f t="shared" si="0"/>
        <v>土</v>
      </c>
      <c r="AH20" s="287" t="str">
        <f t="shared" si="0"/>
        <v>日</v>
      </c>
      <c r="AI20" s="288" t="str">
        <f>IF(AI19=1,"日",IF(AI19=2,"月",IF(AI19=3,"火",IF(AI19=4,"水",IF(AI19=5,"木",IF(AI19=6,"金","土"))))))</f>
        <v>月</v>
      </c>
      <c r="AJ20" s="286" t="str">
        <f t="shared" si="0"/>
        <v>火</v>
      </c>
      <c r="AK20" s="286" t="str">
        <f t="shared" si="0"/>
        <v>水</v>
      </c>
      <c r="AL20" s="286" t="str">
        <f t="shared" si="0"/>
        <v>木</v>
      </c>
      <c r="AM20" s="286" t="str">
        <f t="shared" si="0"/>
        <v>金</v>
      </c>
      <c r="AN20" s="286" t="str">
        <f t="shared" si="0"/>
        <v>土</v>
      </c>
      <c r="AO20" s="287" t="str">
        <f t="shared" si="0"/>
        <v>日</v>
      </c>
      <c r="AP20" s="288" t="str">
        <f>IF(AP19=1,"日",IF(AP19=2,"月",IF(AP19=3,"火",IF(AP19=4,"水",IF(AP19=5,"木",IF(AP19=6,"金","土"))))))</f>
        <v>月</v>
      </c>
      <c r="AQ20" s="286" t="str">
        <f t="shared" si="0"/>
        <v>火</v>
      </c>
      <c r="AR20" s="286" t="str">
        <f t="shared" si="0"/>
        <v>水</v>
      </c>
      <c r="AS20" s="286" t="str">
        <f t="shared" si="0"/>
        <v>木</v>
      </c>
      <c r="AT20" s="286" t="str">
        <f t="shared" si="0"/>
        <v>金</v>
      </c>
      <c r="AU20" s="286" t="str">
        <f t="shared" si="0"/>
        <v>土</v>
      </c>
      <c r="AV20" s="287" t="str">
        <f t="shared" si="0"/>
        <v>日</v>
      </c>
      <c r="AW20" s="286">
        <f>IF(AW19=1,"日",IF(AW19=2,"月",IF(AW19=3,"火",IF(AW19=4,"水",IF(AW19=5,"木",IF(AW19=6,"金",IF(AW19=0,"","土")))))))</f>
      </c>
      <c r="AX20" s="286">
        <f>IF(AX19=1,"日",IF(AX19=2,"月",IF(AX19=3,"火",IF(AX19=4,"水",IF(AX19=5,"木",IF(AX19=6,"金",IF(AX19=0,"","土")))))))</f>
      </c>
      <c r="AY20" s="286">
        <f>IF(AY19=1,"日",IF(AY19=2,"月",IF(AY19=3,"火",IF(AY19=4,"水",IF(AY19=5,"木",IF(AY19=6,"金",IF(AY19=0,"","土")))))))</f>
      </c>
      <c r="AZ20" s="683"/>
      <c r="BA20" s="684"/>
      <c r="BB20" s="689"/>
      <c r="BC20" s="690"/>
      <c r="BD20" s="674"/>
      <c r="BE20" s="620"/>
      <c r="BF20" s="620"/>
      <c r="BG20" s="620"/>
      <c r="BH20" s="621"/>
    </row>
    <row r="21" spans="2:60" ht="20.25" customHeight="1">
      <c r="B21" s="289"/>
      <c r="C21" s="622" t="s">
        <v>449</v>
      </c>
      <c r="D21" s="623"/>
      <c r="E21" s="624"/>
      <c r="F21" s="290"/>
      <c r="G21" s="291"/>
      <c r="H21" s="631" t="s">
        <v>450</v>
      </c>
      <c r="I21" s="634" t="s">
        <v>451</v>
      </c>
      <c r="J21" s="635"/>
      <c r="K21" s="635"/>
      <c r="L21" s="636"/>
      <c r="M21" s="643" t="s">
        <v>452</v>
      </c>
      <c r="N21" s="644"/>
      <c r="O21" s="645"/>
      <c r="P21" s="292" t="s">
        <v>441</v>
      </c>
      <c r="Q21" s="293"/>
      <c r="R21" s="293"/>
      <c r="S21" s="294"/>
      <c r="T21" s="295"/>
      <c r="U21" s="296" t="s">
        <v>453</v>
      </c>
      <c r="V21" s="296" t="s">
        <v>453</v>
      </c>
      <c r="W21" s="296" t="s">
        <v>453</v>
      </c>
      <c r="X21" s="296"/>
      <c r="Y21" s="296" t="s">
        <v>453</v>
      </c>
      <c r="Z21" s="296" t="s">
        <v>453</v>
      </c>
      <c r="AA21" s="297"/>
      <c r="AB21" s="298" t="s">
        <v>453</v>
      </c>
      <c r="AC21" s="296"/>
      <c r="AD21" s="296" t="s">
        <v>453</v>
      </c>
      <c r="AE21" s="296" t="s">
        <v>453</v>
      </c>
      <c r="AF21" s="296" t="s">
        <v>453</v>
      </c>
      <c r="AG21" s="296"/>
      <c r="AH21" s="297" t="s">
        <v>453</v>
      </c>
      <c r="AI21" s="298"/>
      <c r="AJ21" s="296" t="s">
        <v>453</v>
      </c>
      <c r="AK21" s="296" t="s">
        <v>453</v>
      </c>
      <c r="AL21" s="296" t="s">
        <v>453</v>
      </c>
      <c r="AM21" s="296" t="s">
        <v>453</v>
      </c>
      <c r="AN21" s="296" t="s">
        <v>453</v>
      </c>
      <c r="AO21" s="297"/>
      <c r="AP21" s="298"/>
      <c r="AQ21" s="296" t="s">
        <v>453</v>
      </c>
      <c r="AR21" s="296" t="s">
        <v>453</v>
      </c>
      <c r="AS21" s="296" t="s">
        <v>453</v>
      </c>
      <c r="AT21" s="296" t="s">
        <v>453</v>
      </c>
      <c r="AU21" s="296" t="s">
        <v>454</v>
      </c>
      <c r="AV21" s="297"/>
      <c r="AW21" s="298"/>
      <c r="AX21" s="296"/>
      <c r="AY21" s="296"/>
      <c r="AZ21" s="694"/>
      <c r="BA21" s="695"/>
      <c r="BB21" s="696"/>
      <c r="BC21" s="695"/>
      <c r="BD21" s="697"/>
      <c r="BE21" s="698"/>
      <c r="BF21" s="698"/>
      <c r="BG21" s="698"/>
      <c r="BH21" s="699"/>
    </row>
    <row r="22" spans="2:60" ht="20.25" customHeight="1">
      <c r="B22" s="299">
        <v>1</v>
      </c>
      <c r="C22" s="625"/>
      <c r="D22" s="626"/>
      <c r="E22" s="627"/>
      <c r="F22" s="300" t="str">
        <f>C21</f>
        <v>管理者</v>
      </c>
      <c r="G22" s="301"/>
      <c r="H22" s="632"/>
      <c r="I22" s="637"/>
      <c r="J22" s="638"/>
      <c r="K22" s="638"/>
      <c r="L22" s="639"/>
      <c r="M22" s="646"/>
      <c r="N22" s="647"/>
      <c r="O22" s="648"/>
      <c r="P22" s="302" t="s">
        <v>442</v>
      </c>
      <c r="Q22" s="303"/>
      <c r="R22" s="303"/>
      <c r="S22" s="304"/>
      <c r="T22" s="305"/>
      <c r="U22" s="306">
        <f>IF(U21="","",VLOOKUP(U21,'[1]【記載例】シフト記号表（勤務時間帯）'!$D$6:$X$47,21,FALSE))</f>
        <v>8</v>
      </c>
      <c r="V22" s="307">
        <f>IF(V21="","",VLOOKUP(V21,'[1]【記載例】シフト記号表（勤務時間帯）'!$D$6:$X$47,21,FALSE))</f>
        <v>8</v>
      </c>
      <c r="W22" s="307">
        <f>IF(W21="","",VLOOKUP(W21,'[1]【記載例】シフト記号表（勤務時間帯）'!$D$6:$X$47,21,FALSE))</f>
        <v>8</v>
      </c>
      <c r="X22" s="307">
        <f>IF(X21="","",VLOOKUP(X21,'[1]【記載例】シフト記号表（勤務時間帯）'!$D$6:$X$47,21,FALSE))</f>
      </c>
      <c r="Y22" s="307">
        <f>IF(Y21="","",VLOOKUP(Y21,'[1]【記載例】シフト記号表（勤務時間帯）'!$D$6:$X$47,21,FALSE))</f>
        <v>8</v>
      </c>
      <c r="Z22" s="307">
        <f>IF(Z21="","",VLOOKUP(Z21,'[1]【記載例】シフト記号表（勤務時間帯）'!$D$6:$X$47,21,FALSE))</f>
        <v>8</v>
      </c>
      <c r="AA22" s="308">
        <f>IF(AA21="","",VLOOKUP(AA21,'[1]【記載例】シフト記号表（勤務時間帯）'!$D$6:$X$47,21,FALSE))</f>
      </c>
      <c r="AB22" s="306">
        <f>IF(AB21="","",VLOOKUP(AB21,'[1]【記載例】シフト記号表（勤務時間帯）'!$D$6:$X$47,21,FALSE))</f>
        <v>8</v>
      </c>
      <c r="AC22" s="307">
        <f>IF(AC21="","",VLOOKUP(AC21,'[1]【記載例】シフト記号表（勤務時間帯）'!$D$6:$X$47,21,FALSE))</f>
      </c>
      <c r="AD22" s="307">
        <f>IF(AD21="","",VLOOKUP(AD21,'[1]【記載例】シフト記号表（勤務時間帯）'!$D$6:$X$47,21,FALSE))</f>
        <v>8</v>
      </c>
      <c r="AE22" s="307">
        <f>IF(AE21="","",VLOOKUP(AE21,'[1]【記載例】シフト記号表（勤務時間帯）'!$D$6:$X$47,21,FALSE))</f>
        <v>8</v>
      </c>
      <c r="AF22" s="307">
        <f>IF(AF21="","",VLOOKUP(AF21,'[1]【記載例】シフト記号表（勤務時間帯）'!$D$6:$X$47,21,FALSE))</f>
        <v>8</v>
      </c>
      <c r="AG22" s="307">
        <f>IF(AG21="","",VLOOKUP(AG21,'[1]【記載例】シフト記号表（勤務時間帯）'!$D$6:$X$47,21,FALSE))</f>
      </c>
      <c r="AH22" s="308">
        <f>IF(AH21="","",VLOOKUP(AH21,'[1]【記載例】シフト記号表（勤務時間帯）'!$D$6:$X$47,21,FALSE))</f>
        <v>8</v>
      </c>
      <c r="AI22" s="306">
        <f>IF(AI21="","",VLOOKUP(AI21,'[1]【記載例】シフト記号表（勤務時間帯）'!$D$6:$X$47,21,FALSE))</f>
      </c>
      <c r="AJ22" s="307">
        <f>IF(AJ21="","",VLOOKUP(AJ21,'[1]【記載例】シフト記号表（勤務時間帯）'!$D$6:$X$47,21,FALSE))</f>
        <v>8</v>
      </c>
      <c r="AK22" s="307">
        <f>IF(AK21="","",VLOOKUP(AK21,'[1]【記載例】シフト記号表（勤務時間帯）'!$D$6:$X$47,21,FALSE))</f>
        <v>8</v>
      </c>
      <c r="AL22" s="307">
        <f>IF(AL21="","",VLOOKUP(AL21,'[1]【記載例】シフト記号表（勤務時間帯）'!$D$6:$X$47,21,FALSE))</f>
        <v>8</v>
      </c>
      <c r="AM22" s="307">
        <f>IF(AM21="","",VLOOKUP(AM21,'[1]【記載例】シフト記号表（勤務時間帯）'!$D$6:$X$47,21,FALSE))</f>
        <v>8</v>
      </c>
      <c r="AN22" s="307">
        <f>IF(AN21="","",VLOOKUP(AN21,'[1]【記載例】シフト記号表（勤務時間帯）'!$D$6:$X$47,21,FALSE))</f>
        <v>8</v>
      </c>
      <c r="AO22" s="308">
        <f>IF(AO21="","",VLOOKUP(AO21,'[1]【記載例】シフト記号表（勤務時間帯）'!$D$6:$X$47,21,FALSE))</f>
      </c>
      <c r="AP22" s="306">
        <f>IF(AP21="","",VLOOKUP(AP21,'[1]【記載例】シフト記号表（勤務時間帯）'!$D$6:$X$47,21,FALSE))</f>
      </c>
      <c r="AQ22" s="307">
        <f>IF(AQ21="","",VLOOKUP(AQ21,'[1]【記載例】シフト記号表（勤務時間帯）'!$D$6:$X$47,21,FALSE))</f>
        <v>8</v>
      </c>
      <c r="AR22" s="307">
        <f>IF(AR21="","",VLOOKUP(AR21,'[1]【記載例】シフト記号表（勤務時間帯）'!$D$6:$X$47,21,FALSE))</f>
        <v>8</v>
      </c>
      <c r="AS22" s="307">
        <f>IF(AS21="","",VLOOKUP(AS21,'[1]【記載例】シフト記号表（勤務時間帯）'!$D$6:$X$47,21,FALSE))</f>
        <v>8</v>
      </c>
      <c r="AT22" s="307">
        <f>IF(AT21="","",VLOOKUP(AT21,'[1]【記載例】シフト記号表（勤務時間帯）'!$D$6:$X$47,21,FALSE))</f>
        <v>8</v>
      </c>
      <c r="AU22" s="307">
        <f>IF(AU21="","",VLOOKUP(AU21,'[1]【記載例】シフト記号表（勤務時間帯）'!$D$6:$X$47,21,FALSE))</f>
        <v>8</v>
      </c>
      <c r="AV22" s="308">
        <f>IF(AV21="","",VLOOKUP(AV21,'[1]【記載例】シフト記号表（勤務時間帯）'!$D$6:$X$47,21,FALSE))</f>
      </c>
      <c r="AW22" s="306">
        <f>IF(AW21="","",VLOOKUP(AW21,'[1]【記載例】シフト記号表（勤務時間帯）'!$D$6:$X$47,21,FALSE))</f>
      </c>
      <c r="AX22" s="307">
        <f>IF(AX21="","",VLOOKUP(AX21,'[1]【記載例】シフト記号表（勤務時間帯）'!$D$6:$X$47,21,FALSE))</f>
      </c>
      <c r="AY22" s="307">
        <f>IF(AY21="","",VLOOKUP(AY21,'[1]【記載例】シフト記号表（勤務時間帯）'!$D$6:$X$47,21,FALSE))</f>
      </c>
      <c r="AZ22" s="706">
        <f>IF($BC$3="４週",SUM(U22:AV22),IF($BC$3="暦月",SUM(U22:AY22),""))</f>
        <v>160</v>
      </c>
      <c r="BA22" s="707"/>
      <c r="BB22" s="708">
        <f>IF($BC$3="４週",AZ22/4,IF($BC$3="暦月",(AZ22/($BC$8/7)),""))</f>
        <v>40</v>
      </c>
      <c r="BC22" s="707"/>
      <c r="BD22" s="700"/>
      <c r="BE22" s="701"/>
      <c r="BF22" s="701"/>
      <c r="BG22" s="701"/>
      <c r="BH22" s="702"/>
    </row>
    <row r="23" spans="2:60" ht="20.25" customHeight="1">
      <c r="B23" s="309"/>
      <c r="C23" s="628"/>
      <c r="D23" s="629"/>
      <c r="E23" s="630"/>
      <c r="F23" s="310"/>
      <c r="G23" s="311" t="str">
        <f>C21</f>
        <v>管理者</v>
      </c>
      <c r="H23" s="633"/>
      <c r="I23" s="640"/>
      <c r="J23" s="641"/>
      <c r="K23" s="641"/>
      <c r="L23" s="642"/>
      <c r="M23" s="649"/>
      <c r="N23" s="650"/>
      <c r="O23" s="651"/>
      <c r="P23" s="312" t="s">
        <v>443</v>
      </c>
      <c r="Q23" s="313"/>
      <c r="R23" s="313"/>
      <c r="S23" s="314"/>
      <c r="T23" s="315"/>
      <c r="U23" s="316" t="str">
        <f>IF(U21="","",VLOOKUP(U21,'[1]【記載例】シフト記号表（勤務時間帯）'!$D$6:$Z$47,23,FALSE))</f>
        <v>-</v>
      </c>
      <c r="V23" s="317" t="str">
        <f>IF(V21="","",VLOOKUP(V21,'[1]【記載例】シフト記号表（勤務時間帯）'!$D$6:$Z$47,23,FALSE))</f>
        <v>-</v>
      </c>
      <c r="W23" s="317" t="str">
        <f>IF(W21="","",VLOOKUP(W21,'[1]【記載例】シフト記号表（勤務時間帯）'!$D$6:$Z$47,23,FALSE))</f>
        <v>-</v>
      </c>
      <c r="X23" s="317">
        <f>IF(X21="","",VLOOKUP(X21,'[1]【記載例】シフト記号表（勤務時間帯）'!$D$6:$Z$47,23,FALSE))</f>
      </c>
      <c r="Y23" s="317" t="str">
        <f>IF(Y21="","",VLOOKUP(Y21,'[1]【記載例】シフト記号表（勤務時間帯）'!$D$6:$Z$47,23,FALSE))</f>
        <v>-</v>
      </c>
      <c r="Z23" s="317" t="str">
        <f>IF(Z21="","",VLOOKUP(Z21,'[1]【記載例】シフト記号表（勤務時間帯）'!$D$6:$Z$47,23,FALSE))</f>
        <v>-</v>
      </c>
      <c r="AA23" s="318">
        <f>IF(AA21="","",VLOOKUP(AA21,'[1]【記載例】シフト記号表（勤務時間帯）'!$D$6:$Z$47,23,FALSE))</f>
      </c>
      <c r="AB23" s="316" t="str">
        <f>IF(AB21="","",VLOOKUP(AB21,'[1]【記載例】シフト記号表（勤務時間帯）'!$D$6:$Z$47,23,FALSE))</f>
        <v>-</v>
      </c>
      <c r="AC23" s="317">
        <f>IF(AC21="","",VLOOKUP(AC21,'[1]【記載例】シフト記号表（勤務時間帯）'!$D$6:$Z$47,23,FALSE))</f>
      </c>
      <c r="AD23" s="317" t="str">
        <f>IF(AD21="","",VLOOKUP(AD21,'[1]【記載例】シフト記号表（勤務時間帯）'!$D$6:$Z$47,23,FALSE))</f>
        <v>-</v>
      </c>
      <c r="AE23" s="317" t="str">
        <f>IF(AE21="","",VLOOKUP(AE21,'[1]【記載例】シフト記号表（勤務時間帯）'!$D$6:$Z$47,23,FALSE))</f>
        <v>-</v>
      </c>
      <c r="AF23" s="317" t="str">
        <f>IF(AF21="","",VLOOKUP(AF21,'[1]【記載例】シフト記号表（勤務時間帯）'!$D$6:$Z$47,23,FALSE))</f>
        <v>-</v>
      </c>
      <c r="AG23" s="317">
        <f>IF(AG21="","",VLOOKUP(AG21,'[1]【記載例】シフト記号表（勤務時間帯）'!$D$6:$Z$47,23,FALSE))</f>
      </c>
      <c r="AH23" s="318" t="str">
        <f>IF(AH21="","",VLOOKUP(AH21,'[1]【記載例】シフト記号表（勤務時間帯）'!$D$6:$Z$47,23,FALSE))</f>
        <v>-</v>
      </c>
      <c r="AI23" s="316">
        <f>IF(AI21="","",VLOOKUP(AI21,'[1]【記載例】シフト記号表（勤務時間帯）'!$D$6:$Z$47,23,FALSE))</f>
      </c>
      <c r="AJ23" s="317" t="str">
        <f>IF(AJ21="","",VLOOKUP(AJ21,'[1]【記載例】シフト記号表（勤務時間帯）'!$D$6:$Z$47,23,FALSE))</f>
        <v>-</v>
      </c>
      <c r="AK23" s="317" t="str">
        <f>IF(AK21="","",VLOOKUP(AK21,'[1]【記載例】シフト記号表（勤務時間帯）'!$D$6:$Z$47,23,FALSE))</f>
        <v>-</v>
      </c>
      <c r="AL23" s="317" t="str">
        <f>IF(AL21="","",VLOOKUP(AL21,'[1]【記載例】シフト記号表（勤務時間帯）'!$D$6:$Z$47,23,FALSE))</f>
        <v>-</v>
      </c>
      <c r="AM23" s="317" t="str">
        <f>IF(AM21="","",VLOOKUP(AM21,'[1]【記載例】シフト記号表（勤務時間帯）'!$D$6:$Z$47,23,FALSE))</f>
        <v>-</v>
      </c>
      <c r="AN23" s="317" t="str">
        <f>IF(AN21="","",VLOOKUP(AN21,'[1]【記載例】シフト記号表（勤務時間帯）'!$D$6:$Z$47,23,FALSE))</f>
        <v>-</v>
      </c>
      <c r="AO23" s="318">
        <f>IF(AO21="","",VLOOKUP(AO21,'[1]【記載例】シフト記号表（勤務時間帯）'!$D$6:$Z$47,23,FALSE))</f>
      </c>
      <c r="AP23" s="316">
        <f>IF(AP21="","",VLOOKUP(AP21,'[1]【記載例】シフト記号表（勤務時間帯）'!$D$6:$Z$47,23,FALSE))</f>
      </c>
      <c r="AQ23" s="317" t="str">
        <f>IF(AQ21="","",VLOOKUP(AQ21,'[1]【記載例】シフト記号表（勤務時間帯）'!$D$6:$Z$47,23,FALSE))</f>
        <v>-</v>
      </c>
      <c r="AR23" s="317" t="str">
        <f>IF(AR21="","",VLOOKUP(AR21,'[1]【記載例】シフト記号表（勤務時間帯）'!$D$6:$Z$47,23,FALSE))</f>
        <v>-</v>
      </c>
      <c r="AS23" s="317" t="str">
        <f>IF(AS21="","",VLOOKUP(AS21,'[1]【記載例】シフト記号表（勤務時間帯）'!$D$6:$Z$47,23,FALSE))</f>
        <v>-</v>
      </c>
      <c r="AT23" s="317" t="str">
        <f>IF(AT21="","",VLOOKUP(AT21,'[1]【記載例】シフト記号表（勤務時間帯）'!$D$6:$Z$47,23,FALSE))</f>
        <v>-</v>
      </c>
      <c r="AU23" s="317" t="str">
        <f>IF(AU21="","",VLOOKUP(AU21,'[1]【記載例】シフト記号表（勤務時間帯）'!$D$6:$Z$47,23,FALSE))</f>
        <v>-</v>
      </c>
      <c r="AV23" s="318">
        <f>IF(AV21="","",VLOOKUP(AV21,'[1]【記載例】シフト記号表（勤務時間帯）'!$D$6:$Z$47,23,FALSE))</f>
      </c>
      <c r="AW23" s="316">
        <f>IF(AW21="","",VLOOKUP(AW21,'[1]【記載例】シフト記号表（勤務時間帯）'!$D$6:$Z$47,23,FALSE))</f>
      </c>
      <c r="AX23" s="317">
        <f>IF(AX21="","",VLOOKUP(AX21,'[1]【記載例】シフト記号表（勤務時間帯）'!$D$6:$Z$47,23,FALSE))</f>
      </c>
      <c r="AY23" s="317">
        <f>IF(AY21="","",VLOOKUP(AY21,'[1]【記載例】シフト記号表（勤務時間帯）'!$D$6:$Z$47,23,FALSE))</f>
      </c>
      <c r="AZ23" s="709">
        <f>IF($BC$3="４週",SUM(U23:AV23),IF($BC$3="暦月",SUM(U23:AY23),""))</f>
        <v>0</v>
      </c>
      <c r="BA23" s="710"/>
      <c r="BB23" s="711">
        <f>IF($BC$3="４週",AZ23/4,IF($BC$3="暦月",(AZ23/($BC$8/7)),""))</f>
        <v>0</v>
      </c>
      <c r="BC23" s="710"/>
      <c r="BD23" s="703"/>
      <c r="BE23" s="704"/>
      <c r="BF23" s="704"/>
      <c r="BG23" s="704"/>
      <c r="BH23" s="705"/>
    </row>
    <row r="24" spans="2:60" ht="20.25" customHeight="1">
      <c r="B24" s="319"/>
      <c r="C24" s="712" t="s">
        <v>455</v>
      </c>
      <c r="D24" s="713"/>
      <c r="E24" s="714"/>
      <c r="F24" s="320"/>
      <c r="G24" s="321"/>
      <c r="H24" s="715" t="s">
        <v>450</v>
      </c>
      <c r="I24" s="716" t="s">
        <v>456</v>
      </c>
      <c r="J24" s="717"/>
      <c r="K24" s="717"/>
      <c r="L24" s="718"/>
      <c r="M24" s="719" t="s">
        <v>457</v>
      </c>
      <c r="N24" s="720"/>
      <c r="O24" s="721"/>
      <c r="P24" s="322" t="s">
        <v>441</v>
      </c>
      <c r="Q24" s="323"/>
      <c r="R24" s="323"/>
      <c r="S24" s="324"/>
      <c r="T24" s="325"/>
      <c r="U24" s="326" t="s">
        <v>458</v>
      </c>
      <c r="V24" s="327" t="s">
        <v>458</v>
      </c>
      <c r="W24" s="327" t="s">
        <v>458</v>
      </c>
      <c r="X24" s="327" t="s">
        <v>458</v>
      </c>
      <c r="Y24" s="327"/>
      <c r="Z24" s="327" t="s">
        <v>458</v>
      </c>
      <c r="AA24" s="328" t="s">
        <v>458</v>
      </c>
      <c r="AB24" s="326"/>
      <c r="AC24" s="327" t="s">
        <v>458</v>
      </c>
      <c r="AD24" s="327" t="s">
        <v>458</v>
      </c>
      <c r="AE24" s="327" t="s">
        <v>458</v>
      </c>
      <c r="AF24" s="327"/>
      <c r="AG24" s="327"/>
      <c r="AH24" s="328" t="s">
        <v>458</v>
      </c>
      <c r="AI24" s="326" t="s">
        <v>458</v>
      </c>
      <c r="AJ24" s="327" t="s">
        <v>458</v>
      </c>
      <c r="AK24" s="327"/>
      <c r="AL24" s="327" t="s">
        <v>458</v>
      </c>
      <c r="AM24" s="327" t="s">
        <v>458</v>
      </c>
      <c r="AN24" s="327"/>
      <c r="AO24" s="328" t="s">
        <v>458</v>
      </c>
      <c r="AP24" s="326" t="s">
        <v>458</v>
      </c>
      <c r="AQ24" s="327" t="s">
        <v>459</v>
      </c>
      <c r="AR24" s="327" t="s">
        <v>458</v>
      </c>
      <c r="AS24" s="327"/>
      <c r="AT24" s="327" t="s">
        <v>458</v>
      </c>
      <c r="AU24" s="327"/>
      <c r="AV24" s="328" t="s">
        <v>458</v>
      </c>
      <c r="AW24" s="326"/>
      <c r="AX24" s="327"/>
      <c r="AY24" s="327"/>
      <c r="AZ24" s="722"/>
      <c r="BA24" s="723"/>
      <c r="BB24" s="724"/>
      <c r="BC24" s="723"/>
      <c r="BD24" s="725"/>
      <c r="BE24" s="726"/>
      <c r="BF24" s="726"/>
      <c r="BG24" s="726"/>
      <c r="BH24" s="727"/>
    </row>
    <row r="25" spans="2:60" ht="20.25" customHeight="1">
      <c r="B25" s="299">
        <f>B22+1</f>
        <v>2</v>
      </c>
      <c r="C25" s="625"/>
      <c r="D25" s="626"/>
      <c r="E25" s="627"/>
      <c r="F25" s="300" t="str">
        <f>C24</f>
        <v>計画作成担当者</v>
      </c>
      <c r="G25" s="301"/>
      <c r="H25" s="632"/>
      <c r="I25" s="637"/>
      <c r="J25" s="638"/>
      <c r="K25" s="638"/>
      <c r="L25" s="639"/>
      <c r="M25" s="646"/>
      <c r="N25" s="647"/>
      <c r="O25" s="648"/>
      <c r="P25" s="302" t="s">
        <v>442</v>
      </c>
      <c r="Q25" s="303"/>
      <c r="R25" s="303"/>
      <c r="S25" s="304"/>
      <c r="T25" s="305"/>
      <c r="U25" s="306">
        <f>IF(U24="","",VLOOKUP(U24,'[1]【記載例】シフト記号表（勤務時間帯）'!$D$6:$X$47,21,FALSE))</f>
        <v>7.999999999999998</v>
      </c>
      <c r="V25" s="307">
        <f>IF(V24="","",VLOOKUP(V24,'[1]【記載例】シフト記号表（勤務時間帯）'!$D$6:$X$47,21,FALSE))</f>
        <v>7.999999999999998</v>
      </c>
      <c r="W25" s="307">
        <f>IF(W24="","",VLOOKUP(W24,'[1]【記載例】シフト記号表（勤務時間帯）'!$D$6:$X$47,21,FALSE))</f>
        <v>7.999999999999998</v>
      </c>
      <c r="X25" s="307">
        <f>IF(X24="","",VLOOKUP(X24,'[1]【記載例】シフト記号表（勤務時間帯）'!$D$6:$X$47,21,FALSE))</f>
        <v>7.999999999999998</v>
      </c>
      <c r="Y25" s="307">
        <f>IF(Y24="","",VLOOKUP(Y24,'[1]【記載例】シフト記号表（勤務時間帯）'!$D$6:$X$47,21,FALSE))</f>
      </c>
      <c r="Z25" s="307">
        <f>IF(Z24="","",VLOOKUP(Z24,'[1]【記載例】シフト記号表（勤務時間帯）'!$D$6:$X$47,21,FALSE))</f>
        <v>7.999999999999998</v>
      </c>
      <c r="AA25" s="308">
        <f>IF(AA24="","",VLOOKUP(AA24,'[1]【記載例】シフト記号表（勤務時間帯）'!$D$6:$X$47,21,FALSE))</f>
        <v>7.999999999999998</v>
      </c>
      <c r="AB25" s="306">
        <f>IF(AB24="","",VLOOKUP(AB24,'[1]【記載例】シフト記号表（勤務時間帯）'!$D$6:$X$47,21,FALSE))</f>
      </c>
      <c r="AC25" s="307">
        <f>IF(AC24="","",VLOOKUP(AC24,'[1]【記載例】シフト記号表（勤務時間帯）'!$D$6:$X$47,21,FALSE))</f>
        <v>7.999999999999998</v>
      </c>
      <c r="AD25" s="307">
        <f>IF(AD24="","",VLOOKUP(AD24,'[1]【記載例】シフト記号表（勤務時間帯）'!$D$6:$X$47,21,FALSE))</f>
        <v>7.999999999999998</v>
      </c>
      <c r="AE25" s="307">
        <f>IF(AE24="","",VLOOKUP(AE24,'[1]【記載例】シフト記号表（勤務時間帯）'!$D$6:$X$47,21,FALSE))</f>
        <v>7.999999999999998</v>
      </c>
      <c r="AF25" s="307">
        <f>IF(AF24="","",VLOOKUP(AF24,'[1]【記載例】シフト記号表（勤務時間帯）'!$D$6:$X$47,21,FALSE))</f>
      </c>
      <c r="AG25" s="307">
        <f>IF(AG24="","",VLOOKUP(AG24,'[1]【記載例】シフト記号表（勤務時間帯）'!$D$6:$X$47,21,FALSE))</f>
      </c>
      <c r="AH25" s="308">
        <f>IF(AH24="","",VLOOKUP(AH24,'[1]【記載例】シフト記号表（勤務時間帯）'!$D$6:$X$47,21,FALSE))</f>
        <v>7.999999999999998</v>
      </c>
      <c r="AI25" s="306">
        <f>IF(AI24="","",VLOOKUP(AI24,'[1]【記載例】シフト記号表（勤務時間帯）'!$D$6:$X$47,21,FALSE))</f>
        <v>7.999999999999998</v>
      </c>
      <c r="AJ25" s="307">
        <f>IF(AJ24="","",VLOOKUP(AJ24,'[1]【記載例】シフト記号表（勤務時間帯）'!$D$6:$X$47,21,FALSE))</f>
        <v>7.999999999999998</v>
      </c>
      <c r="AK25" s="307">
        <f>IF(AK24="","",VLOOKUP(AK24,'[1]【記載例】シフト記号表（勤務時間帯）'!$D$6:$X$47,21,FALSE))</f>
      </c>
      <c r="AL25" s="307">
        <f>IF(AL24="","",VLOOKUP(AL24,'[1]【記載例】シフト記号表（勤務時間帯）'!$D$6:$X$47,21,FALSE))</f>
        <v>7.999999999999998</v>
      </c>
      <c r="AM25" s="307">
        <f>IF(AM24="","",VLOOKUP(AM24,'[1]【記載例】シフト記号表（勤務時間帯）'!$D$6:$X$47,21,FALSE))</f>
        <v>7.999999999999998</v>
      </c>
      <c r="AN25" s="307">
        <f>IF(AN24="","",VLOOKUP(AN24,'[1]【記載例】シフト記号表（勤務時間帯）'!$D$6:$X$47,21,FALSE))</f>
      </c>
      <c r="AO25" s="308">
        <f>IF(AO24="","",VLOOKUP(AO24,'[1]【記載例】シフト記号表（勤務時間帯）'!$D$6:$X$47,21,FALSE))</f>
        <v>7.999999999999998</v>
      </c>
      <c r="AP25" s="306">
        <f>IF(AP24="","",VLOOKUP(AP24,'[1]【記載例】シフト記号表（勤務時間帯）'!$D$6:$X$47,21,FALSE))</f>
        <v>7.999999999999998</v>
      </c>
      <c r="AQ25" s="307">
        <f>IF(AQ24="","",VLOOKUP(AQ24,'[1]【記載例】シフト記号表（勤務時間帯）'!$D$6:$X$47,21,FALSE))</f>
        <v>7.999999999999998</v>
      </c>
      <c r="AR25" s="307">
        <f>IF(AR24="","",VLOOKUP(AR24,'[1]【記載例】シフト記号表（勤務時間帯）'!$D$6:$X$47,21,FALSE))</f>
        <v>7.999999999999998</v>
      </c>
      <c r="AS25" s="307">
        <f>IF(AS24="","",VLOOKUP(AS24,'[1]【記載例】シフト記号表（勤務時間帯）'!$D$6:$X$47,21,FALSE))</f>
      </c>
      <c r="AT25" s="307">
        <f>IF(AT24="","",VLOOKUP(AT24,'[1]【記載例】シフト記号表（勤務時間帯）'!$D$6:$X$47,21,FALSE))</f>
        <v>7.999999999999998</v>
      </c>
      <c r="AU25" s="307">
        <f>IF(AU24="","",VLOOKUP(AU24,'[1]【記載例】シフト記号表（勤務時間帯）'!$D$6:$X$47,21,FALSE))</f>
      </c>
      <c r="AV25" s="308">
        <f>IF(AV24="","",VLOOKUP(AV24,'[1]【記載例】シフト記号表（勤務時間帯）'!$D$6:$X$47,21,FALSE))</f>
        <v>7.999999999999998</v>
      </c>
      <c r="AW25" s="306">
        <f>IF(AW24="","",VLOOKUP(AW24,'[1]【記載例】シフト記号表（勤務時間帯）'!$D$6:$X$47,21,FALSE))</f>
      </c>
      <c r="AX25" s="307">
        <f>IF(AX24="","",VLOOKUP(AX24,'[1]【記載例】シフト記号表（勤務時間帯）'!$D$6:$X$47,21,FALSE))</f>
      </c>
      <c r="AY25" s="307">
        <f>IF(AY24="","",VLOOKUP(AY24,'[1]【記載例】シフト記号表（勤務時間帯）'!$D$6:$X$47,21,FALSE))</f>
      </c>
      <c r="AZ25" s="706">
        <f>IF($BC$3="４週",SUM(U25:AV25),IF($BC$3="暦月",SUM(U25:AY25),""))</f>
        <v>159.99999999999997</v>
      </c>
      <c r="BA25" s="707"/>
      <c r="BB25" s="708">
        <f>IF($BC$3="４週",AZ25/4,IF($BC$3="暦月",(AZ25/($BC$8/7)),""))</f>
        <v>39.99999999999999</v>
      </c>
      <c r="BC25" s="707"/>
      <c r="BD25" s="700"/>
      <c r="BE25" s="701"/>
      <c r="BF25" s="701"/>
      <c r="BG25" s="701"/>
      <c r="BH25" s="702"/>
    </row>
    <row r="26" spans="2:60" ht="20.25" customHeight="1">
      <c r="B26" s="309"/>
      <c r="C26" s="628"/>
      <c r="D26" s="629"/>
      <c r="E26" s="630"/>
      <c r="F26" s="310"/>
      <c r="G26" s="311" t="str">
        <f>C24</f>
        <v>計画作成担当者</v>
      </c>
      <c r="H26" s="633"/>
      <c r="I26" s="640"/>
      <c r="J26" s="641"/>
      <c r="K26" s="641"/>
      <c r="L26" s="642"/>
      <c r="M26" s="649"/>
      <c r="N26" s="650"/>
      <c r="O26" s="651"/>
      <c r="P26" s="312" t="s">
        <v>443</v>
      </c>
      <c r="Q26" s="313"/>
      <c r="R26" s="313"/>
      <c r="S26" s="314"/>
      <c r="T26" s="315"/>
      <c r="U26" s="316" t="str">
        <f>IF(U24="","",VLOOKUP(U24,'[1]【記載例】シフト記号表（勤務時間帯）'!$D$6:$Z$47,23,FALSE))</f>
        <v>-</v>
      </c>
      <c r="V26" s="317" t="str">
        <f>IF(V24="","",VLOOKUP(V24,'[1]【記載例】シフト記号表（勤務時間帯）'!$D$6:$Z$47,23,FALSE))</f>
        <v>-</v>
      </c>
      <c r="W26" s="317" t="str">
        <f>IF(W24="","",VLOOKUP(W24,'[1]【記載例】シフト記号表（勤務時間帯）'!$D$6:$Z$47,23,FALSE))</f>
        <v>-</v>
      </c>
      <c r="X26" s="317" t="str">
        <f>IF(X24="","",VLOOKUP(X24,'[1]【記載例】シフト記号表（勤務時間帯）'!$D$6:$Z$47,23,FALSE))</f>
        <v>-</v>
      </c>
      <c r="Y26" s="317">
        <f>IF(Y24="","",VLOOKUP(Y24,'[1]【記載例】シフト記号表（勤務時間帯）'!$D$6:$Z$47,23,FALSE))</f>
      </c>
      <c r="Z26" s="317" t="str">
        <f>IF(Z24="","",VLOOKUP(Z24,'[1]【記載例】シフト記号表（勤務時間帯）'!$D$6:$Z$47,23,FALSE))</f>
        <v>-</v>
      </c>
      <c r="AA26" s="318" t="str">
        <f>IF(AA24="","",VLOOKUP(AA24,'[1]【記載例】シフト記号表（勤務時間帯）'!$D$6:$Z$47,23,FALSE))</f>
        <v>-</v>
      </c>
      <c r="AB26" s="316">
        <f>IF(AB24="","",VLOOKUP(AB24,'[1]【記載例】シフト記号表（勤務時間帯）'!$D$6:$Z$47,23,FALSE))</f>
      </c>
      <c r="AC26" s="317" t="str">
        <f>IF(AC24="","",VLOOKUP(AC24,'[1]【記載例】シフト記号表（勤務時間帯）'!$D$6:$Z$47,23,FALSE))</f>
        <v>-</v>
      </c>
      <c r="AD26" s="317" t="str">
        <f>IF(AD24="","",VLOOKUP(AD24,'[1]【記載例】シフト記号表（勤務時間帯）'!$D$6:$Z$47,23,FALSE))</f>
        <v>-</v>
      </c>
      <c r="AE26" s="317" t="str">
        <f>IF(AE24="","",VLOOKUP(AE24,'[1]【記載例】シフト記号表（勤務時間帯）'!$D$6:$Z$47,23,FALSE))</f>
        <v>-</v>
      </c>
      <c r="AF26" s="317">
        <f>IF(AF24="","",VLOOKUP(AF24,'[1]【記載例】シフト記号表（勤務時間帯）'!$D$6:$Z$47,23,FALSE))</f>
      </c>
      <c r="AG26" s="317">
        <f>IF(AG24="","",VLOOKUP(AG24,'[1]【記載例】シフト記号表（勤務時間帯）'!$D$6:$Z$47,23,FALSE))</f>
      </c>
      <c r="AH26" s="318" t="str">
        <f>IF(AH24="","",VLOOKUP(AH24,'[1]【記載例】シフト記号表（勤務時間帯）'!$D$6:$Z$47,23,FALSE))</f>
        <v>-</v>
      </c>
      <c r="AI26" s="316" t="str">
        <f>IF(AI24="","",VLOOKUP(AI24,'[1]【記載例】シフト記号表（勤務時間帯）'!$D$6:$Z$47,23,FALSE))</f>
        <v>-</v>
      </c>
      <c r="AJ26" s="317" t="str">
        <f>IF(AJ24="","",VLOOKUP(AJ24,'[1]【記載例】シフト記号表（勤務時間帯）'!$D$6:$Z$47,23,FALSE))</f>
        <v>-</v>
      </c>
      <c r="AK26" s="317">
        <f>IF(AK24="","",VLOOKUP(AK24,'[1]【記載例】シフト記号表（勤務時間帯）'!$D$6:$Z$47,23,FALSE))</f>
      </c>
      <c r="AL26" s="317" t="str">
        <f>IF(AL24="","",VLOOKUP(AL24,'[1]【記載例】シフト記号表（勤務時間帯）'!$D$6:$Z$47,23,FALSE))</f>
        <v>-</v>
      </c>
      <c r="AM26" s="317" t="str">
        <f>IF(AM24="","",VLOOKUP(AM24,'[1]【記載例】シフト記号表（勤務時間帯）'!$D$6:$Z$47,23,FALSE))</f>
        <v>-</v>
      </c>
      <c r="AN26" s="317">
        <f>IF(AN24="","",VLOOKUP(AN24,'[1]【記載例】シフト記号表（勤務時間帯）'!$D$6:$Z$47,23,FALSE))</f>
      </c>
      <c r="AO26" s="318" t="str">
        <f>IF(AO24="","",VLOOKUP(AO24,'[1]【記載例】シフト記号表（勤務時間帯）'!$D$6:$Z$47,23,FALSE))</f>
        <v>-</v>
      </c>
      <c r="AP26" s="316" t="str">
        <f>IF(AP24="","",VLOOKUP(AP24,'[1]【記載例】シフト記号表（勤務時間帯）'!$D$6:$Z$47,23,FALSE))</f>
        <v>-</v>
      </c>
      <c r="AQ26" s="317" t="str">
        <f>IF(AQ24="","",VLOOKUP(AQ24,'[1]【記載例】シフト記号表（勤務時間帯）'!$D$6:$Z$47,23,FALSE))</f>
        <v>-</v>
      </c>
      <c r="AR26" s="317" t="str">
        <f>IF(AR24="","",VLOOKUP(AR24,'[1]【記載例】シフト記号表（勤務時間帯）'!$D$6:$Z$47,23,FALSE))</f>
        <v>-</v>
      </c>
      <c r="AS26" s="317">
        <f>IF(AS24="","",VLOOKUP(AS24,'[1]【記載例】シフト記号表（勤務時間帯）'!$D$6:$Z$47,23,FALSE))</f>
      </c>
      <c r="AT26" s="317" t="str">
        <f>IF(AT24="","",VLOOKUP(AT24,'[1]【記載例】シフト記号表（勤務時間帯）'!$D$6:$Z$47,23,FALSE))</f>
        <v>-</v>
      </c>
      <c r="AU26" s="317">
        <f>IF(AU24="","",VLOOKUP(AU24,'[1]【記載例】シフト記号表（勤務時間帯）'!$D$6:$Z$47,23,FALSE))</f>
      </c>
      <c r="AV26" s="318" t="str">
        <f>IF(AV24="","",VLOOKUP(AV24,'[1]【記載例】シフト記号表（勤務時間帯）'!$D$6:$Z$47,23,FALSE))</f>
        <v>-</v>
      </c>
      <c r="AW26" s="316">
        <f>IF(AW24="","",VLOOKUP(AW24,'[1]【記載例】シフト記号表（勤務時間帯）'!$D$6:$Z$47,23,FALSE))</f>
      </c>
      <c r="AX26" s="317">
        <f>IF(AX24="","",VLOOKUP(AX24,'[1]【記載例】シフト記号表（勤務時間帯）'!$D$6:$Z$47,23,FALSE))</f>
      </c>
      <c r="AY26" s="317">
        <f>IF(AY24="","",VLOOKUP(AY24,'[1]【記載例】シフト記号表（勤務時間帯）'!$D$6:$Z$47,23,FALSE))</f>
      </c>
      <c r="AZ26" s="709">
        <f>IF($BC$3="４週",SUM(U26:AV26),IF($BC$3="暦月",SUM(U26:AY26),""))</f>
        <v>0</v>
      </c>
      <c r="BA26" s="710"/>
      <c r="BB26" s="711">
        <f>IF($BC$3="４週",AZ26/4,IF($BC$3="暦月",(AZ26/($BC$8/7)),""))</f>
        <v>0</v>
      </c>
      <c r="BC26" s="710"/>
      <c r="BD26" s="703"/>
      <c r="BE26" s="704"/>
      <c r="BF26" s="704"/>
      <c r="BG26" s="704"/>
      <c r="BH26" s="705"/>
    </row>
    <row r="27" spans="2:60" ht="20.25" customHeight="1">
      <c r="B27" s="319"/>
      <c r="C27" s="712" t="s">
        <v>460</v>
      </c>
      <c r="D27" s="713"/>
      <c r="E27" s="714"/>
      <c r="F27" s="300"/>
      <c r="G27" s="301"/>
      <c r="H27" s="728" t="s">
        <v>450</v>
      </c>
      <c r="I27" s="716" t="s">
        <v>461</v>
      </c>
      <c r="J27" s="717"/>
      <c r="K27" s="717"/>
      <c r="L27" s="718"/>
      <c r="M27" s="719" t="s">
        <v>462</v>
      </c>
      <c r="N27" s="720"/>
      <c r="O27" s="721"/>
      <c r="P27" s="322" t="s">
        <v>441</v>
      </c>
      <c r="Q27" s="323"/>
      <c r="R27" s="323"/>
      <c r="S27" s="324"/>
      <c r="T27" s="325"/>
      <c r="U27" s="326" t="s">
        <v>463</v>
      </c>
      <c r="V27" s="327" t="s">
        <v>464</v>
      </c>
      <c r="W27" s="327"/>
      <c r="X27" s="327" t="s">
        <v>465</v>
      </c>
      <c r="Y27" s="327" t="s">
        <v>453</v>
      </c>
      <c r="Z27" s="327"/>
      <c r="AA27" s="328" t="s">
        <v>465</v>
      </c>
      <c r="AB27" s="326" t="s">
        <v>463</v>
      </c>
      <c r="AC27" s="327" t="s">
        <v>464</v>
      </c>
      <c r="AD27" s="327" t="s">
        <v>453</v>
      </c>
      <c r="AE27" s="327"/>
      <c r="AF27" s="327" t="s">
        <v>465</v>
      </c>
      <c r="AG27" s="327" t="s">
        <v>453</v>
      </c>
      <c r="AH27" s="328"/>
      <c r="AI27" s="326" t="s">
        <v>453</v>
      </c>
      <c r="AJ27" s="327" t="s">
        <v>463</v>
      </c>
      <c r="AK27" s="327" t="s">
        <v>464</v>
      </c>
      <c r="AL27" s="327"/>
      <c r="AM27" s="327"/>
      <c r="AN27" s="327" t="s">
        <v>463</v>
      </c>
      <c r="AO27" s="328" t="s">
        <v>464</v>
      </c>
      <c r="AP27" s="326"/>
      <c r="AQ27" s="327" t="s">
        <v>465</v>
      </c>
      <c r="AR27" s="327" t="s">
        <v>453</v>
      </c>
      <c r="AS27" s="327" t="s">
        <v>463</v>
      </c>
      <c r="AT27" s="327" t="s">
        <v>464</v>
      </c>
      <c r="AU27" s="327"/>
      <c r="AV27" s="328" t="s">
        <v>465</v>
      </c>
      <c r="AW27" s="326"/>
      <c r="AX27" s="327"/>
      <c r="AY27" s="327"/>
      <c r="AZ27" s="722"/>
      <c r="BA27" s="723"/>
      <c r="BB27" s="724"/>
      <c r="BC27" s="723"/>
      <c r="BD27" s="725"/>
      <c r="BE27" s="726"/>
      <c r="BF27" s="726"/>
      <c r="BG27" s="726"/>
      <c r="BH27" s="727"/>
    </row>
    <row r="28" spans="2:60" ht="20.25" customHeight="1">
      <c r="B28" s="299">
        <f>B25+1</f>
        <v>3</v>
      </c>
      <c r="C28" s="625"/>
      <c r="D28" s="626"/>
      <c r="E28" s="627"/>
      <c r="F28" s="300" t="str">
        <f>C27</f>
        <v>介護従業者</v>
      </c>
      <c r="G28" s="301"/>
      <c r="H28" s="632"/>
      <c r="I28" s="637"/>
      <c r="J28" s="638"/>
      <c r="K28" s="638"/>
      <c r="L28" s="639"/>
      <c r="M28" s="646"/>
      <c r="N28" s="647"/>
      <c r="O28" s="648"/>
      <c r="P28" s="302" t="s">
        <v>442</v>
      </c>
      <c r="Q28" s="303"/>
      <c r="R28" s="303"/>
      <c r="S28" s="304"/>
      <c r="T28" s="305"/>
      <c r="U28" s="306">
        <f>IF(U27="","",VLOOKUP(U27,'[1]【記載例】シフト記号表（勤務時間帯）'!$D$6:$X$47,21,FALSE))</f>
        <v>3</v>
      </c>
      <c r="V28" s="307">
        <f>IF(V27="","",VLOOKUP(V27,'[1]【記載例】シフト記号表（勤務時間帯）'!$D$6:$X$47,21,FALSE))</f>
        <v>3</v>
      </c>
      <c r="W28" s="307">
        <f>IF(W27="","",VLOOKUP(W27,'[1]【記載例】シフト記号表（勤務時間帯）'!$D$6:$X$47,21,FALSE))</f>
      </c>
      <c r="X28" s="307">
        <f>IF(X27="","",VLOOKUP(X27,'[1]【記載例】シフト記号表（勤務時間帯）'!$D$6:$X$47,21,FALSE))</f>
        <v>7.999999999999998</v>
      </c>
      <c r="Y28" s="307">
        <f>IF(Y27="","",VLOOKUP(Y27,'[1]【記載例】シフト記号表（勤務時間帯）'!$D$6:$X$47,21,FALSE))</f>
        <v>8</v>
      </c>
      <c r="Z28" s="307">
        <f>IF(Z27="","",VLOOKUP(Z27,'[1]【記載例】シフト記号表（勤務時間帯）'!$D$6:$X$47,21,FALSE))</f>
      </c>
      <c r="AA28" s="308">
        <f>IF(AA27="","",VLOOKUP(AA27,'[1]【記載例】シフト記号表（勤務時間帯）'!$D$6:$X$47,21,FALSE))</f>
        <v>7.999999999999998</v>
      </c>
      <c r="AB28" s="306">
        <f>IF(AB27="","",VLOOKUP(AB27,'[1]【記載例】シフト記号表（勤務時間帯）'!$D$6:$X$47,21,FALSE))</f>
        <v>3</v>
      </c>
      <c r="AC28" s="307">
        <f>IF(AC27="","",VLOOKUP(AC27,'[1]【記載例】シフト記号表（勤務時間帯）'!$D$6:$X$47,21,FALSE))</f>
        <v>3</v>
      </c>
      <c r="AD28" s="307">
        <f>IF(AD27="","",VLOOKUP(AD27,'[1]【記載例】シフト記号表（勤務時間帯）'!$D$6:$X$47,21,FALSE))</f>
        <v>8</v>
      </c>
      <c r="AE28" s="307">
        <f>IF(AE27="","",VLOOKUP(AE27,'[1]【記載例】シフト記号表（勤務時間帯）'!$D$6:$X$47,21,FALSE))</f>
      </c>
      <c r="AF28" s="307">
        <f>IF(AF27="","",VLOOKUP(AF27,'[1]【記載例】シフト記号表（勤務時間帯）'!$D$6:$X$47,21,FALSE))</f>
        <v>7.999999999999998</v>
      </c>
      <c r="AG28" s="307">
        <f>IF(AG27="","",VLOOKUP(AG27,'[1]【記載例】シフト記号表（勤務時間帯）'!$D$6:$X$47,21,FALSE))</f>
        <v>8</v>
      </c>
      <c r="AH28" s="308">
        <f>IF(AH27="","",VLOOKUP(AH27,'[1]【記載例】シフト記号表（勤務時間帯）'!$D$6:$X$47,21,FALSE))</f>
      </c>
      <c r="AI28" s="306">
        <f>IF(AI27="","",VLOOKUP(AI27,'[1]【記載例】シフト記号表（勤務時間帯）'!$D$6:$X$47,21,FALSE))</f>
        <v>8</v>
      </c>
      <c r="AJ28" s="307">
        <f>IF(AJ27="","",VLOOKUP(AJ27,'[1]【記載例】シフト記号表（勤務時間帯）'!$D$6:$X$47,21,FALSE))</f>
        <v>3</v>
      </c>
      <c r="AK28" s="307">
        <f>IF(AK27="","",VLOOKUP(AK27,'[1]【記載例】シフト記号表（勤務時間帯）'!$D$6:$X$47,21,FALSE))</f>
        <v>3</v>
      </c>
      <c r="AL28" s="307">
        <f>IF(AL27="","",VLOOKUP(AL27,'[1]【記載例】シフト記号表（勤務時間帯）'!$D$6:$X$47,21,FALSE))</f>
      </c>
      <c r="AM28" s="307">
        <f>IF(AM27="","",VLOOKUP(AM27,'[1]【記載例】シフト記号表（勤務時間帯）'!$D$6:$X$47,21,FALSE))</f>
      </c>
      <c r="AN28" s="307">
        <f>IF(AN27="","",VLOOKUP(AN27,'[1]【記載例】シフト記号表（勤務時間帯）'!$D$6:$X$47,21,FALSE))</f>
        <v>3</v>
      </c>
      <c r="AO28" s="308">
        <f>IF(AO27="","",VLOOKUP(AO27,'[1]【記載例】シフト記号表（勤務時間帯）'!$D$6:$X$47,21,FALSE))</f>
        <v>3</v>
      </c>
      <c r="AP28" s="306">
        <f>IF(AP27="","",VLOOKUP(AP27,'[1]【記載例】シフト記号表（勤務時間帯）'!$D$6:$X$47,21,FALSE))</f>
      </c>
      <c r="AQ28" s="307">
        <f>IF(AQ27="","",VLOOKUP(AQ27,'[1]【記載例】シフト記号表（勤務時間帯）'!$D$6:$X$47,21,FALSE))</f>
        <v>7.999999999999998</v>
      </c>
      <c r="AR28" s="307">
        <f>IF(AR27="","",VLOOKUP(AR27,'[1]【記載例】シフト記号表（勤務時間帯）'!$D$6:$X$47,21,FALSE))</f>
        <v>8</v>
      </c>
      <c r="AS28" s="307">
        <f>IF(AS27="","",VLOOKUP(AS27,'[1]【記載例】シフト記号表（勤務時間帯）'!$D$6:$X$47,21,FALSE))</f>
        <v>3</v>
      </c>
      <c r="AT28" s="307">
        <f>IF(AT27="","",VLOOKUP(AT27,'[1]【記載例】シフト記号表（勤務時間帯）'!$D$6:$X$47,21,FALSE))</f>
        <v>3</v>
      </c>
      <c r="AU28" s="307">
        <f>IF(AU27="","",VLOOKUP(AU27,'[1]【記載例】シフト記号表（勤務時間帯）'!$D$6:$X$47,21,FALSE))</f>
      </c>
      <c r="AV28" s="308">
        <f>IF(AV27="","",VLOOKUP(AV27,'[1]【記載例】シフト記号表（勤務時間帯）'!$D$6:$X$47,21,FALSE))</f>
        <v>7.999999999999998</v>
      </c>
      <c r="AW28" s="306">
        <f>IF(AW27="","",VLOOKUP(AW27,'[1]【記載例】シフト記号表（勤務時間帯）'!$D$6:$X$47,21,FALSE))</f>
      </c>
      <c r="AX28" s="307">
        <f>IF(AX27="","",VLOOKUP(AX27,'[1]【記載例】シフト記号表（勤務時間帯）'!$D$6:$X$47,21,FALSE))</f>
      </c>
      <c r="AY28" s="307">
        <f>IF(AY27="","",VLOOKUP(AY27,'[1]【記載例】シフト記号表（勤務時間帯）'!$D$6:$X$47,21,FALSE))</f>
      </c>
      <c r="AZ28" s="706">
        <f>IF($BC$3="４週",SUM(U28:AV28),IF($BC$3="暦月",SUM(U28:AY28),""))</f>
        <v>110</v>
      </c>
      <c r="BA28" s="707"/>
      <c r="BB28" s="708">
        <f>IF($BC$3="４週",AZ28/4,IF($BC$3="暦月",(AZ28/($BC$8/7)),""))</f>
        <v>27.5</v>
      </c>
      <c r="BC28" s="707"/>
      <c r="BD28" s="700"/>
      <c r="BE28" s="701"/>
      <c r="BF28" s="701"/>
      <c r="BG28" s="701"/>
      <c r="BH28" s="702"/>
    </row>
    <row r="29" spans="2:60" ht="20.25" customHeight="1">
      <c r="B29" s="309"/>
      <c r="C29" s="628"/>
      <c r="D29" s="629"/>
      <c r="E29" s="630"/>
      <c r="F29" s="310"/>
      <c r="G29" s="311" t="str">
        <f>C27</f>
        <v>介護従業者</v>
      </c>
      <c r="H29" s="633"/>
      <c r="I29" s="640"/>
      <c r="J29" s="641"/>
      <c r="K29" s="641"/>
      <c r="L29" s="642"/>
      <c r="M29" s="649"/>
      <c r="N29" s="650"/>
      <c r="O29" s="651"/>
      <c r="P29" s="312" t="s">
        <v>443</v>
      </c>
      <c r="Q29" s="329"/>
      <c r="R29" s="329"/>
      <c r="S29" s="330"/>
      <c r="T29" s="331"/>
      <c r="U29" s="316">
        <f>IF(U27="","",VLOOKUP(U27,'[1]【記載例】シフト記号表（勤務時間帯）'!$D$6:$Z$47,23,FALSE))</f>
        <v>3.999999999999999</v>
      </c>
      <c r="V29" s="317">
        <f>IF(V27="","",VLOOKUP(V27,'[1]【記載例】シフト記号表（勤務時間帯）'!$D$6:$Z$47,23,FALSE))</f>
        <v>6</v>
      </c>
      <c r="W29" s="317">
        <f>IF(W27="","",VLOOKUP(W27,'[1]【記載例】シフト記号表（勤務時間帯）'!$D$6:$Z$47,23,FALSE))</f>
      </c>
      <c r="X29" s="317" t="str">
        <f>IF(X27="","",VLOOKUP(X27,'[1]【記載例】シフト記号表（勤務時間帯）'!$D$6:$Z$47,23,FALSE))</f>
        <v>-</v>
      </c>
      <c r="Y29" s="317" t="str">
        <f>IF(Y27="","",VLOOKUP(Y27,'[1]【記載例】シフト記号表（勤務時間帯）'!$D$6:$Z$47,23,FALSE))</f>
        <v>-</v>
      </c>
      <c r="Z29" s="317">
        <f>IF(Z27="","",VLOOKUP(Z27,'[1]【記載例】シフト記号表（勤務時間帯）'!$D$6:$Z$47,23,FALSE))</f>
      </c>
      <c r="AA29" s="318" t="str">
        <f>IF(AA27="","",VLOOKUP(AA27,'[1]【記載例】シフト記号表（勤務時間帯）'!$D$6:$Z$47,23,FALSE))</f>
        <v>-</v>
      </c>
      <c r="AB29" s="316">
        <f>IF(AB27="","",VLOOKUP(AB27,'[1]【記載例】シフト記号表（勤務時間帯）'!$D$6:$Z$47,23,FALSE))</f>
        <v>3.999999999999999</v>
      </c>
      <c r="AC29" s="317">
        <f>IF(AC27="","",VLOOKUP(AC27,'[1]【記載例】シフト記号表（勤務時間帯）'!$D$6:$Z$47,23,FALSE))</f>
        <v>6</v>
      </c>
      <c r="AD29" s="317" t="str">
        <f>IF(AD27="","",VLOOKUP(AD27,'[1]【記載例】シフト記号表（勤務時間帯）'!$D$6:$Z$47,23,FALSE))</f>
        <v>-</v>
      </c>
      <c r="AE29" s="317">
        <f>IF(AE27="","",VLOOKUP(AE27,'[1]【記載例】シフト記号表（勤務時間帯）'!$D$6:$Z$47,23,FALSE))</f>
      </c>
      <c r="AF29" s="317" t="str">
        <f>IF(AF27="","",VLOOKUP(AF27,'[1]【記載例】シフト記号表（勤務時間帯）'!$D$6:$Z$47,23,FALSE))</f>
        <v>-</v>
      </c>
      <c r="AG29" s="317" t="str">
        <f>IF(AG27="","",VLOOKUP(AG27,'[1]【記載例】シフト記号表（勤務時間帯）'!$D$6:$Z$47,23,FALSE))</f>
        <v>-</v>
      </c>
      <c r="AH29" s="318">
        <f>IF(AH27="","",VLOOKUP(AH27,'[1]【記載例】シフト記号表（勤務時間帯）'!$D$6:$Z$47,23,FALSE))</f>
      </c>
      <c r="AI29" s="316" t="str">
        <f>IF(AI27="","",VLOOKUP(AI27,'[1]【記載例】シフト記号表（勤務時間帯）'!$D$6:$Z$47,23,FALSE))</f>
        <v>-</v>
      </c>
      <c r="AJ29" s="317">
        <f>IF(AJ27="","",VLOOKUP(AJ27,'[1]【記載例】シフト記号表（勤務時間帯）'!$D$6:$Z$47,23,FALSE))</f>
        <v>3.999999999999999</v>
      </c>
      <c r="AK29" s="317">
        <f>IF(AK27="","",VLOOKUP(AK27,'[1]【記載例】シフト記号表（勤務時間帯）'!$D$6:$Z$47,23,FALSE))</f>
        <v>6</v>
      </c>
      <c r="AL29" s="317">
        <f>IF(AL27="","",VLOOKUP(AL27,'[1]【記載例】シフト記号表（勤務時間帯）'!$D$6:$Z$47,23,FALSE))</f>
      </c>
      <c r="AM29" s="317">
        <f>IF(AM27="","",VLOOKUP(AM27,'[1]【記載例】シフト記号表（勤務時間帯）'!$D$6:$Z$47,23,FALSE))</f>
      </c>
      <c r="AN29" s="317">
        <f>IF(AN27="","",VLOOKUP(AN27,'[1]【記載例】シフト記号表（勤務時間帯）'!$D$6:$Z$47,23,FALSE))</f>
        <v>3.999999999999999</v>
      </c>
      <c r="AO29" s="318">
        <f>IF(AO27="","",VLOOKUP(AO27,'[1]【記載例】シフト記号表（勤務時間帯）'!$D$6:$Z$47,23,FALSE))</f>
        <v>6</v>
      </c>
      <c r="AP29" s="316">
        <f>IF(AP27="","",VLOOKUP(AP27,'[1]【記載例】シフト記号表（勤務時間帯）'!$D$6:$Z$47,23,FALSE))</f>
      </c>
      <c r="AQ29" s="317" t="str">
        <f>IF(AQ27="","",VLOOKUP(AQ27,'[1]【記載例】シフト記号表（勤務時間帯）'!$D$6:$Z$47,23,FALSE))</f>
        <v>-</v>
      </c>
      <c r="AR29" s="317" t="str">
        <f>IF(AR27="","",VLOOKUP(AR27,'[1]【記載例】シフト記号表（勤務時間帯）'!$D$6:$Z$47,23,FALSE))</f>
        <v>-</v>
      </c>
      <c r="AS29" s="317">
        <f>IF(AS27="","",VLOOKUP(AS27,'[1]【記載例】シフト記号表（勤務時間帯）'!$D$6:$Z$47,23,FALSE))</f>
        <v>3.999999999999999</v>
      </c>
      <c r="AT29" s="317">
        <f>IF(AT27="","",VLOOKUP(AT27,'[1]【記載例】シフト記号表（勤務時間帯）'!$D$6:$Z$47,23,FALSE))</f>
        <v>6</v>
      </c>
      <c r="AU29" s="317">
        <f>IF(AU27="","",VLOOKUP(AU27,'[1]【記載例】シフト記号表（勤務時間帯）'!$D$6:$Z$47,23,FALSE))</f>
      </c>
      <c r="AV29" s="318" t="str">
        <f>IF(AV27="","",VLOOKUP(AV27,'[1]【記載例】シフト記号表（勤務時間帯）'!$D$6:$Z$47,23,FALSE))</f>
        <v>-</v>
      </c>
      <c r="AW29" s="316">
        <f>IF(AW27="","",VLOOKUP(AW27,'[1]【記載例】シフト記号表（勤務時間帯）'!$D$6:$Z$47,23,FALSE))</f>
      </c>
      <c r="AX29" s="317">
        <f>IF(AX27="","",VLOOKUP(AX27,'[1]【記載例】シフト記号表（勤務時間帯）'!$D$6:$Z$47,23,FALSE))</f>
      </c>
      <c r="AY29" s="317">
        <f>IF(AY27="","",VLOOKUP(AY27,'[1]【記載例】シフト記号表（勤務時間帯）'!$D$6:$Z$47,23,FALSE))</f>
      </c>
      <c r="AZ29" s="709">
        <f>IF($BC$3="４週",SUM(U29:AV29),IF($BC$3="暦月",SUM(U29:AY29),""))</f>
        <v>50</v>
      </c>
      <c r="BA29" s="710"/>
      <c r="BB29" s="711">
        <f>IF($BC$3="４週",AZ29/4,IF($BC$3="暦月",(AZ29/($BC$8/7)),""))</f>
        <v>12.5</v>
      </c>
      <c r="BC29" s="710"/>
      <c r="BD29" s="703"/>
      <c r="BE29" s="704"/>
      <c r="BF29" s="704"/>
      <c r="BG29" s="704"/>
      <c r="BH29" s="705"/>
    </row>
    <row r="30" spans="2:60" ht="20.25" customHeight="1">
      <c r="B30" s="319"/>
      <c r="C30" s="712" t="s">
        <v>460</v>
      </c>
      <c r="D30" s="713"/>
      <c r="E30" s="714"/>
      <c r="F30" s="300"/>
      <c r="G30" s="301"/>
      <c r="H30" s="728" t="s">
        <v>450</v>
      </c>
      <c r="I30" s="716" t="s">
        <v>466</v>
      </c>
      <c r="J30" s="717"/>
      <c r="K30" s="717"/>
      <c r="L30" s="718"/>
      <c r="M30" s="719" t="s">
        <v>467</v>
      </c>
      <c r="N30" s="720"/>
      <c r="O30" s="721"/>
      <c r="P30" s="322" t="s">
        <v>441</v>
      </c>
      <c r="Q30" s="323"/>
      <c r="R30" s="323"/>
      <c r="S30" s="324"/>
      <c r="T30" s="325"/>
      <c r="U30" s="326"/>
      <c r="V30" s="327" t="s">
        <v>468</v>
      </c>
      <c r="W30" s="327" t="s">
        <v>469</v>
      </c>
      <c r="X30" s="327" t="s">
        <v>465</v>
      </c>
      <c r="Y30" s="327"/>
      <c r="Z30" s="327" t="s">
        <v>468</v>
      </c>
      <c r="AA30" s="328" t="s">
        <v>469</v>
      </c>
      <c r="AB30" s="326"/>
      <c r="AC30" s="327" t="s">
        <v>470</v>
      </c>
      <c r="AD30" s="327" t="s">
        <v>468</v>
      </c>
      <c r="AE30" s="327" t="s">
        <v>469</v>
      </c>
      <c r="AF30" s="327"/>
      <c r="AG30" s="327" t="s">
        <v>471</v>
      </c>
      <c r="AH30" s="328" t="s">
        <v>470</v>
      </c>
      <c r="AI30" s="326"/>
      <c r="AJ30" s="327" t="s">
        <v>470</v>
      </c>
      <c r="AK30" s="327" t="s">
        <v>454</v>
      </c>
      <c r="AL30" s="327" t="s">
        <v>468</v>
      </c>
      <c r="AM30" s="327" t="s">
        <v>469</v>
      </c>
      <c r="AN30" s="327"/>
      <c r="AO30" s="328" t="s">
        <v>470</v>
      </c>
      <c r="AP30" s="326" t="s">
        <v>471</v>
      </c>
      <c r="AQ30" s="327" t="s">
        <v>454</v>
      </c>
      <c r="AR30" s="327" t="s">
        <v>468</v>
      </c>
      <c r="AS30" s="327" t="s">
        <v>469</v>
      </c>
      <c r="AT30" s="327"/>
      <c r="AU30" s="327"/>
      <c r="AV30" s="328" t="s">
        <v>470</v>
      </c>
      <c r="AW30" s="326"/>
      <c r="AX30" s="327"/>
      <c r="AY30" s="327"/>
      <c r="AZ30" s="722"/>
      <c r="BA30" s="723"/>
      <c r="BB30" s="724"/>
      <c r="BC30" s="723"/>
      <c r="BD30" s="725"/>
      <c r="BE30" s="726"/>
      <c r="BF30" s="726"/>
      <c r="BG30" s="726"/>
      <c r="BH30" s="727"/>
    </row>
    <row r="31" spans="2:60" ht="20.25" customHeight="1">
      <c r="B31" s="299">
        <f>B28+1</f>
        <v>4</v>
      </c>
      <c r="C31" s="625"/>
      <c r="D31" s="626"/>
      <c r="E31" s="627"/>
      <c r="F31" s="300" t="str">
        <f>C30</f>
        <v>介護従業者</v>
      </c>
      <c r="G31" s="301"/>
      <c r="H31" s="632"/>
      <c r="I31" s="637"/>
      <c r="J31" s="638"/>
      <c r="K31" s="638"/>
      <c r="L31" s="639"/>
      <c r="M31" s="646"/>
      <c r="N31" s="647"/>
      <c r="O31" s="648"/>
      <c r="P31" s="302" t="s">
        <v>442</v>
      </c>
      <c r="Q31" s="303"/>
      <c r="R31" s="303"/>
      <c r="S31" s="304"/>
      <c r="T31" s="305"/>
      <c r="U31" s="306">
        <f>IF(U30="","",VLOOKUP(U30,'[1]【記載例】シフト記号表（勤務時間帯）'!$D$6:$X$47,21,FALSE))</f>
      </c>
      <c r="V31" s="307">
        <f>IF(V30="","",VLOOKUP(V30,'[1]【記載例】シフト記号表（勤務時間帯）'!$D$6:$X$47,21,FALSE))</f>
        <v>3</v>
      </c>
      <c r="W31" s="307">
        <f>IF(W30="","",VLOOKUP(W30,'[1]【記載例】シフト記号表（勤務時間帯）'!$D$6:$X$47,21,FALSE))</f>
        <v>3</v>
      </c>
      <c r="X31" s="307">
        <f>IF(X30="","",VLOOKUP(X30,'[1]【記載例】シフト記号表（勤務時間帯）'!$D$6:$X$47,21,FALSE))</f>
        <v>7.999999999999998</v>
      </c>
      <c r="Y31" s="307">
        <f>IF(Y30="","",VLOOKUP(Y30,'[1]【記載例】シフト記号表（勤務時間帯）'!$D$6:$X$47,21,FALSE))</f>
      </c>
      <c r="Z31" s="307">
        <f>IF(Z30="","",VLOOKUP(Z30,'[1]【記載例】シフト記号表（勤務時間帯）'!$D$6:$X$47,21,FALSE))</f>
        <v>3</v>
      </c>
      <c r="AA31" s="308">
        <f>IF(AA30="","",VLOOKUP(AA30,'[1]【記載例】シフト記号表（勤務時間帯）'!$D$6:$X$47,21,FALSE))</f>
        <v>3</v>
      </c>
      <c r="AB31" s="306">
        <f>IF(AB30="","",VLOOKUP(AB30,'[1]【記載例】シフト記号表（勤務時間帯）'!$D$6:$X$47,21,FALSE))</f>
      </c>
      <c r="AC31" s="307">
        <f>IF(AC30="","",VLOOKUP(AC30,'[1]【記載例】シフト記号表（勤務時間帯）'!$D$6:$X$47,21,FALSE))</f>
        <v>7.999999999999998</v>
      </c>
      <c r="AD31" s="307">
        <f>IF(AD30="","",VLOOKUP(AD30,'[1]【記載例】シフト記号表（勤務時間帯）'!$D$6:$X$47,21,FALSE))</f>
        <v>3</v>
      </c>
      <c r="AE31" s="307">
        <f>IF(AE30="","",VLOOKUP(AE30,'[1]【記載例】シフト記号表（勤務時間帯）'!$D$6:$X$47,21,FALSE))</f>
        <v>3</v>
      </c>
      <c r="AF31" s="307">
        <f>IF(AF30="","",VLOOKUP(AF30,'[1]【記載例】シフト記号表（勤務時間帯）'!$D$6:$X$47,21,FALSE))</f>
      </c>
      <c r="AG31" s="307">
        <f>IF(AG30="","",VLOOKUP(AG30,'[1]【記載例】シフト記号表（勤務時間帯）'!$D$6:$X$47,21,FALSE))</f>
        <v>8</v>
      </c>
      <c r="AH31" s="308">
        <f>IF(AH30="","",VLOOKUP(AH30,'[1]【記載例】シフト記号表（勤務時間帯）'!$D$6:$X$47,21,FALSE))</f>
        <v>7.999999999999998</v>
      </c>
      <c r="AI31" s="306">
        <f>IF(AI30="","",VLOOKUP(AI30,'[1]【記載例】シフト記号表（勤務時間帯）'!$D$6:$X$47,21,FALSE))</f>
      </c>
      <c r="AJ31" s="307">
        <f>IF(AJ30="","",VLOOKUP(AJ30,'[1]【記載例】シフト記号表（勤務時間帯）'!$D$6:$X$47,21,FALSE))</f>
        <v>7.999999999999998</v>
      </c>
      <c r="AK31" s="307">
        <f>IF(AK30="","",VLOOKUP(AK30,'[1]【記載例】シフト記号表（勤務時間帯）'!$D$6:$X$47,21,FALSE))</f>
        <v>8</v>
      </c>
      <c r="AL31" s="307">
        <f>IF(AL30="","",VLOOKUP(AL30,'[1]【記載例】シフト記号表（勤務時間帯）'!$D$6:$X$47,21,FALSE))</f>
        <v>3</v>
      </c>
      <c r="AM31" s="307">
        <f>IF(AM30="","",VLOOKUP(AM30,'[1]【記載例】シフト記号表（勤務時間帯）'!$D$6:$X$47,21,FALSE))</f>
        <v>3</v>
      </c>
      <c r="AN31" s="307">
        <f>IF(AN30="","",VLOOKUP(AN30,'[1]【記載例】シフト記号表（勤務時間帯）'!$D$6:$X$47,21,FALSE))</f>
      </c>
      <c r="AO31" s="308">
        <f>IF(AO30="","",VLOOKUP(AO30,'[1]【記載例】シフト記号表（勤務時間帯）'!$D$6:$X$47,21,FALSE))</f>
        <v>7.999999999999998</v>
      </c>
      <c r="AP31" s="306">
        <f>IF(AP30="","",VLOOKUP(AP30,'[1]【記載例】シフト記号表（勤務時間帯）'!$D$6:$X$47,21,FALSE))</f>
        <v>8</v>
      </c>
      <c r="AQ31" s="307">
        <f>IF(AQ30="","",VLOOKUP(AQ30,'[1]【記載例】シフト記号表（勤務時間帯）'!$D$6:$X$47,21,FALSE))</f>
        <v>8</v>
      </c>
      <c r="AR31" s="307">
        <f>IF(AR30="","",VLOOKUP(AR30,'[1]【記載例】シフト記号表（勤務時間帯）'!$D$6:$X$47,21,FALSE))</f>
        <v>3</v>
      </c>
      <c r="AS31" s="307">
        <f>IF(AS30="","",VLOOKUP(AS30,'[1]【記載例】シフト記号表（勤務時間帯）'!$D$6:$X$47,21,FALSE))</f>
        <v>3</v>
      </c>
      <c r="AT31" s="307">
        <f>IF(AT30="","",VLOOKUP(AT30,'[1]【記載例】シフト記号表（勤務時間帯）'!$D$6:$X$47,21,FALSE))</f>
      </c>
      <c r="AU31" s="307">
        <f>IF(AU30="","",VLOOKUP(AU30,'[1]【記載例】シフト記号表（勤務時間帯）'!$D$6:$X$47,21,FALSE))</f>
      </c>
      <c r="AV31" s="308">
        <f>IF(AV30="","",VLOOKUP(AV30,'[1]【記載例】シフト記号表（勤務時間帯）'!$D$6:$X$47,21,FALSE))</f>
        <v>7.999999999999998</v>
      </c>
      <c r="AW31" s="306">
        <f>IF(AW30="","",VLOOKUP(AW30,'[1]【記載例】シフト記号表（勤務時間帯）'!$D$6:$X$47,21,FALSE))</f>
      </c>
      <c r="AX31" s="307">
        <f>IF(AX30="","",VLOOKUP(AX30,'[1]【記載例】シフト記号表（勤務時間帯）'!$D$6:$X$47,21,FALSE))</f>
      </c>
      <c r="AY31" s="307">
        <f>IF(AY30="","",VLOOKUP(AY30,'[1]【記載例】シフト記号表（勤務時間帯）'!$D$6:$X$47,21,FALSE))</f>
      </c>
      <c r="AZ31" s="706">
        <f>IF($BC$3="４週",SUM(U31:AV31),IF($BC$3="暦月",SUM(U31:AY31),""))</f>
        <v>110</v>
      </c>
      <c r="BA31" s="707"/>
      <c r="BB31" s="708">
        <f>IF($BC$3="４週",AZ31/4,IF($BC$3="暦月",(AZ31/($BC$8/7)),""))</f>
        <v>27.5</v>
      </c>
      <c r="BC31" s="707"/>
      <c r="BD31" s="700"/>
      <c r="BE31" s="701"/>
      <c r="BF31" s="701"/>
      <c r="BG31" s="701"/>
      <c r="BH31" s="702"/>
    </row>
    <row r="32" spans="2:60" ht="20.25" customHeight="1">
      <c r="B32" s="309"/>
      <c r="C32" s="628"/>
      <c r="D32" s="629"/>
      <c r="E32" s="630"/>
      <c r="F32" s="310"/>
      <c r="G32" s="311" t="str">
        <f>C30</f>
        <v>介護従業者</v>
      </c>
      <c r="H32" s="633"/>
      <c r="I32" s="640"/>
      <c r="J32" s="641"/>
      <c r="K32" s="641"/>
      <c r="L32" s="642"/>
      <c r="M32" s="649"/>
      <c r="N32" s="650"/>
      <c r="O32" s="651"/>
      <c r="P32" s="312" t="s">
        <v>443</v>
      </c>
      <c r="Q32" s="332"/>
      <c r="R32" s="332"/>
      <c r="S32" s="314"/>
      <c r="T32" s="315"/>
      <c r="U32" s="316">
        <f>IF(U30="","",VLOOKUP(U30,'[1]【記載例】シフト記号表（勤務時間帯）'!$D$6:$Z$47,23,FALSE))</f>
      </c>
      <c r="V32" s="317">
        <f>IF(V30="","",VLOOKUP(V30,'[1]【記載例】シフト記号表（勤務時間帯）'!$D$6:$Z$47,23,FALSE))</f>
        <v>3.999999999999999</v>
      </c>
      <c r="W32" s="317">
        <f>IF(W30="","",VLOOKUP(W30,'[1]【記載例】シフト記号表（勤務時間帯）'!$D$6:$Z$47,23,FALSE))</f>
        <v>6</v>
      </c>
      <c r="X32" s="317" t="str">
        <f>IF(X30="","",VLOOKUP(X30,'[1]【記載例】シフト記号表（勤務時間帯）'!$D$6:$Z$47,23,FALSE))</f>
        <v>-</v>
      </c>
      <c r="Y32" s="317">
        <f>IF(Y30="","",VLOOKUP(Y30,'[1]【記載例】シフト記号表（勤務時間帯）'!$D$6:$Z$47,23,FALSE))</f>
      </c>
      <c r="Z32" s="317">
        <f>IF(Z30="","",VLOOKUP(Z30,'[1]【記載例】シフト記号表（勤務時間帯）'!$D$6:$Z$47,23,FALSE))</f>
        <v>3.999999999999999</v>
      </c>
      <c r="AA32" s="318">
        <f>IF(AA30="","",VLOOKUP(AA30,'[1]【記載例】シフト記号表（勤務時間帯）'!$D$6:$Z$47,23,FALSE))</f>
        <v>6</v>
      </c>
      <c r="AB32" s="316">
        <f>IF(AB30="","",VLOOKUP(AB30,'[1]【記載例】シフト記号表（勤務時間帯）'!$D$6:$Z$47,23,FALSE))</f>
      </c>
      <c r="AC32" s="317" t="str">
        <f>IF(AC30="","",VLOOKUP(AC30,'[1]【記載例】シフト記号表（勤務時間帯）'!$D$6:$Z$47,23,FALSE))</f>
        <v>-</v>
      </c>
      <c r="AD32" s="317">
        <f>IF(AD30="","",VLOOKUP(AD30,'[1]【記載例】シフト記号表（勤務時間帯）'!$D$6:$Z$47,23,FALSE))</f>
        <v>3.999999999999999</v>
      </c>
      <c r="AE32" s="317">
        <f>IF(AE30="","",VLOOKUP(AE30,'[1]【記載例】シフト記号表（勤務時間帯）'!$D$6:$Z$47,23,FALSE))</f>
        <v>6</v>
      </c>
      <c r="AF32" s="317">
        <f>IF(AF30="","",VLOOKUP(AF30,'[1]【記載例】シフト記号表（勤務時間帯）'!$D$6:$Z$47,23,FALSE))</f>
      </c>
      <c r="AG32" s="317" t="str">
        <f>IF(AG30="","",VLOOKUP(AG30,'[1]【記載例】シフト記号表（勤務時間帯）'!$D$6:$Z$47,23,FALSE))</f>
        <v>-</v>
      </c>
      <c r="AH32" s="318" t="str">
        <f>IF(AH30="","",VLOOKUP(AH30,'[1]【記載例】シフト記号表（勤務時間帯）'!$D$6:$Z$47,23,FALSE))</f>
        <v>-</v>
      </c>
      <c r="AI32" s="316">
        <f>IF(AI30="","",VLOOKUP(AI30,'[1]【記載例】シフト記号表（勤務時間帯）'!$D$6:$Z$47,23,FALSE))</f>
      </c>
      <c r="AJ32" s="317" t="str">
        <f>IF(AJ30="","",VLOOKUP(AJ30,'[1]【記載例】シフト記号表（勤務時間帯）'!$D$6:$Z$47,23,FALSE))</f>
        <v>-</v>
      </c>
      <c r="AK32" s="317" t="str">
        <f>IF(AK30="","",VLOOKUP(AK30,'[1]【記載例】シフト記号表（勤務時間帯）'!$D$6:$Z$47,23,FALSE))</f>
        <v>-</v>
      </c>
      <c r="AL32" s="317">
        <f>IF(AL30="","",VLOOKUP(AL30,'[1]【記載例】シフト記号表（勤務時間帯）'!$D$6:$Z$47,23,FALSE))</f>
        <v>3.999999999999999</v>
      </c>
      <c r="AM32" s="317">
        <f>IF(AM30="","",VLOOKUP(AM30,'[1]【記載例】シフト記号表（勤務時間帯）'!$D$6:$Z$47,23,FALSE))</f>
        <v>6</v>
      </c>
      <c r="AN32" s="317">
        <f>IF(AN30="","",VLOOKUP(AN30,'[1]【記載例】シフト記号表（勤務時間帯）'!$D$6:$Z$47,23,FALSE))</f>
      </c>
      <c r="AO32" s="318" t="str">
        <f>IF(AO30="","",VLOOKUP(AO30,'[1]【記載例】シフト記号表（勤務時間帯）'!$D$6:$Z$47,23,FALSE))</f>
        <v>-</v>
      </c>
      <c r="AP32" s="316" t="str">
        <f>IF(AP30="","",VLOOKUP(AP30,'[1]【記載例】シフト記号表（勤務時間帯）'!$D$6:$Z$47,23,FALSE))</f>
        <v>-</v>
      </c>
      <c r="AQ32" s="317" t="str">
        <f>IF(AQ30="","",VLOOKUP(AQ30,'[1]【記載例】シフト記号表（勤務時間帯）'!$D$6:$Z$47,23,FALSE))</f>
        <v>-</v>
      </c>
      <c r="AR32" s="317">
        <f>IF(AR30="","",VLOOKUP(AR30,'[1]【記載例】シフト記号表（勤務時間帯）'!$D$6:$Z$47,23,FALSE))</f>
        <v>3.999999999999999</v>
      </c>
      <c r="AS32" s="317">
        <f>IF(AS30="","",VLOOKUP(AS30,'[1]【記載例】シフト記号表（勤務時間帯）'!$D$6:$Z$47,23,FALSE))</f>
        <v>6</v>
      </c>
      <c r="AT32" s="317">
        <f>IF(AT30="","",VLOOKUP(AT30,'[1]【記載例】シフト記号表（勤務時間帯）'!$D$6:$Z$47,23,FALSE))</f>
      </c>
      <c r="AU32" s="317">
        <f>IF(AU30="","",VLOOKUP(AU30,'[1]【記載例】シフト記号表（勤務時間帯）'!$D$6:$Z$47,23,FALSE))</f>
      </c>
      <c r="AV32" s="318" t="str">
        <f>IF(AV30="","",VLOOKUP(AV30,'[1]【記載例】シフト記号表（勤務時間帯）'!$D$6:$Z$47,23,FALSE))</f>
        <v>-</v>
      </c>
      <c r="AW32" s="316">
        <f>IF(AW30="","",VLOOKUP(AW30,'[1]【記載例】シフト記号表（勤務時間帯）'!$D$6:$Z$47,23,FALSE))</f>
      </c>
      <c r="AX32" s="317">
        <f>IF(AX30="","",VLOOKUP(AX30,'[1]【記載例】シフト記号表（勤務時間帯）'!$D$6:$Z$47,23,FALSE))</f>
      </c>
      <c r="AY32" s="317">
        <f>IF(AY30="","",VLOOKUP(AY30,'[1]【記載例】シフト記号表（勤務時間帯）'!$D$6:$Z$47,23,FALSE))</f>
      </c>
      <c r="AZ32" s="709">
        <f>IF($BC$3="４週",SUM(U32:AV32),IF($BC$3="暦月",SUM(U32:AY32),""))</f>
        <v>50</v>
      </c>
      <c r="BA32" s="710"/>
      <c r="BB32" s="711">
        <f>IF($BC$3="４週",AZ32/4,IF($BC$3="暦月",(AZ32/($BC$8/7)),""))</f>
        <v>12.5</v>
      </c>
      <c r="BC32" s="710"/>
      <c r="BD32" s="703"/>
      <c r="BE32" s="704"/>
      <c r="BF32" s="704"/>
      <c r="BG32" s="704"/>
      <c r="BH32" s="705"/>
    </row>
    <row r="33" spans="2:60" ht="20.25" customHeight="1">
      <c r="B33" s="319"/>
      <c r="C33" s="712" t="s">
        <v>460</v>
      </c>
      <c r="D33" s="713"/>
      <c r="E33" s="714"/>
      <c r="F33" s="300"/>
      <c r="G33" s="301"/>
      <c r="H33" s="728" t="s">
        <v>450</v>
      </c>
      <c r="I33" s="716" t="s">
        <v>466</v>
      </c>
      <c r="J33" s="717"/>
      <c r="K33" s="717"/>
      <c r="L33" s="718"/>
      <c r="M33" s="719" t="s">
        <v>472</v>
      </c>
      <c r="N33" s="720"/>
      <c r="O33" s="721"/>
      <c r="P33" s="322" t="s">
        <v>441</v>
      </c>
      <c r="Q33" s="323"/>
      <c r="R33" s="323"/>
      <c r="S33" s="324"/>
      <c r="T33" s="325"/>
      <c r="U33" s="326" t="s">
        <v>473</v>
      </c>
      <c r="V33" s="327" t="s">
        <v>470</v>
      </c>
      <c r="W33" s="327"/>
      <c r="X33" s="327" t="s">
        <v>470</v>
      </c>
      <c r="Y33" s="327" t="s">
        <v>473</v>
      </c>
      <c r="Z33" s="327" t="s">
        <v>473</v>
      </c>
      <c r="AA33" s="328"/>
      <c r="AB33" s="326" t="s">
        <v>473</v>
      </c>
      <c r="AC33" s="327" t="s">
        <v>473</v>
      </c>
      <c r="AD33" s="327" t="s">
        <v>473</v>
      </c>
      <c r="AE33" s="327" t="s">
        <v>473</v>
      </c>
      <c r="AF33" s="327" t="s">
        <v>473</v>
      </c>
      <c r="AG33" s="327"/>
      <c r="AH33" s="328"/>
      <c r="AI33" s="326" t="s">
        <v>473</v>
      </c>
      <c r="AJ33" s="327"/>
      <c r="AK33" s="327" t="s">
        <v>470</v>
      </c>
      <c r="AL33" s="327"/>
      <c r="AM33" s="327" t="s">
        <v>473</v>
      </c>
      <c r="AN33" s="327" t="s">
        <v>473</v>
      </c>
      <c r="AO33" s="328" t="s">
        <v>473</v>
      </c>
      <c r="AP33" s="326" t="s">
        <v>473</v>
      </c>
      <c r="AQ33" s="327"/>
      <c r="AR33" s="327"/>
      <c r="AS33" s="327" t="s">
        <v>473</v>
      </c>
      <c r="AT33" s="327" t="s">
        <v>473</v>
      </c>
      <c r="AU33" s="327" t="s">
        <v>473</v>
      </c>
      <c r="AV33" s="328" t="s">
        <v>473</v>
      </c>
      <c r="AW33" s="326"/>
      <c r="AX33" s="327"/>
      <c r="AY33" s="327"/>
      <c r="AZ33" s="722"/>
      <c r="BA33" s="723"/>
      <c r="BB33" s="724"/>
      <c r="BC33" s="723"/>
      <c r="BD33" s="725"/>
      <c r="BE33" s="726"/>
      <c r="BF33" s="726"/>
      <c r="BG33" s="726"/>
      <c r="BH33" s="727"/>
    </row>
    <row r="34" spans="2:60" ht="20.25" customHeight="1">
      <c r="B34" s="299">
        <f>B31+1</f>
        <v>5</v>
      </c>
      <c r="C34" s="625"/>
      <c r="D34" s="626"/>
      <c r="E34" s="627"/>
      <c r="F34" s="300" t="str">
        <f>C33</f>
        <v>介護従業者</v>
      </c>
      <c r="G34" s="301"/>
      <c r="H34" s="632"/>
      <c r="I34" s="637"/>
      <c r="J34" s="638"/>
      <c r="K34" s="638"/>
      <c r="L34" s="639"/>
      <c r="M34" s="646"/>
      <c r="N34" s="647"/>
      <c r="O34" s="648"/>
      <c r="P34" s="302" t="s">
        <v>442</v>
      </c>
      <c r="Q34" s="303"/>
      <c r="R34" s="303"/>
      <c r="S34" s="304"/>
      <c r="T34" s="305"/>
      <c r="U34" s="306">
        <f>IF(U33="","",VLOOKUP(U33,'[1]【記載例】シフト記号表（勤務時間帯）'!$D$6:$X$47,21,FALSE))</f>
        <v>8</v>
      </c>
      <c r="V34" s="307">
        <f>IF(V33="","",VLOOKUP(V33,'[1]【記載例】シフト記号表（勤務時間帯）'!$D$6:$X$47,21,FALSE))</f>
        <v>7.999999999999998</v>
      </c>
      <c r="W34" s="307">
        <f>IF(W33="","",VLOOKUP(W33,'[1]【記載例】シフト記号表（勤務時間帯）'!$D$6:$X$47,21,FALSE))</f>
      </c>
      <c r="X34" s="307">
        <f>IF(X33="","",VLOOKUP(X33,'[1]【記載例】シフト記号表（勤務時間帯）'!$D$6:$X$47,21,FALSE))</f>
        <v>7.999999999999998</v>
      </c>
      <c r="Y34" s="307">
        <f>IF(Y33="","",VLOOKUP(Y33,'[1]【記載例】シフト記号表（勤務時間帯）'!$D$6:$X$47,21,FALSE))</f>
        <v>8</v>
      </c>
      <c r="Z34" s="307">
        <f>IF(Z33="","",VLOOKUP(Z33,'[1]【記載例】シフト記号表（勤務時間帯）'!$D$6:$X$47,21,FALSE))</f>
        <v>8</v>
      </c>
      <c r="AA34" s="308">
        <f>IF(AA33="","",VLOOKUP(AA33,'[1]【記載例】シフト記号表（勤務時間帯）'!$D$6:$X$47,21,FALSE))</f>
      </c>
      <c r="AB34" s="306">
        <f>IF(AB33="","",VLOOKUP(AB33,'[1]【記載例】シフト記号表（勤務時間帯）'!$D$6:$X$47,21,FALSE))</f>
        <v>8</v>
      </c>
      <c r="AC34" s="307">
        <f>IF(AC33="","",VLOOKUP(AC33,'[1]【記載例】シフト記号表（勤務時間帯）'!$D$6:$X$47,21,FALSE))</f>
        <v>8</v>
      </c>
      <c r="AD34" s="307">
        <f>IF(AD33="","",VLOOKUP(AD33,'[1]【記載例】シフト記号表（勤務時間帯）'!$D$6:$X$47,21,FALSE))</f>
        <v>8</v>
      </c>
      <c r="AE34" s="307">
        <f>IF(AE33="","",VLOOKUP(AE33,'[1]【記載例】シフト記号表（勤務時間帯）'!$D$6:$X$47,21,FALSE))</f>
        <v>8</v>
      </c>
      <c r="AF34" s="307">
        <f>IF(AF33="","",VLOOKUP(AF33,'[1]【記載例】シフト記号表（勤務時間帯）'!$D$6:$X$47,21,FALSE))</f>
        <v>8</v>
      </c>
      <c r="AG34" s="307">
        <f>IF(AG33="","",VLOOKUP(AG33,'[1]【記載例】シフト記号表（勤務時間帯）'!$D$6:$X$47,21,FALSE))</f>
      </c>
      <c r="AH34" s="308">
        <f>IF(AH33="","",VLOOKUP(AH33,'[1]【記載例】シフト記号表（勤務時間帯）'!$D$6:$X$47,21,FALSE))</f>
      </c>
      <c r="AI34" s="306">
        <f>IF(AI33="","",VLOOKUP(AI33,'[1]【記載例】シフト記号表（勤務時間帯）'!$D$6:$X$47,21,FALSE))</f>
        <v>8</v>
      </c>
      <c r="AJ34" s="307">
        <f>IF(AJ33="","",VLOOKUP(AJ33,'[1]【記載例】シフト記号表（勤務時間帯）'!$D$6:$X$47,21,FALSE))</f>
      </c>
      <c r="AK34" s="307">
        <f>IF(AK33="","",VLOOKUP(AK33,'[1]【記載例】シフト記号表（勤務時間帯）'!$D$6:$X$47,21,FALSE))</f>
        <v>7.999999999999998</v>
      </c>
      <c r="AL34" s="307">
        <f>IF(AL33="","",VLOOKUP(AL33,'[1]【記載例】シフト記号表（勤務時間帯）'!$D$6:$X$47,21,FALSE))</f>
      </c>
      <c r="AM34" s="307">
        <f>IF(AM33="","",VLOOKUP(AM33,'[1]【記載例】シフト記号表（勤務時間帯）'!$D$6:$X$47,21,FALSE))</f>
        <v>8</v>
      </c>
      <c r="AN34" s="307">
        <f>IF(AN33="","",VLOOKUP(AN33,'[1]【記載例】シフト記号表（勤務時間帯）'!$D$6:$X$47,21,FALSE))</f>
        <v>8</v>
      </c>
      <c r="AO34" s="308">
        <f>IF(AO33="","",VLOOKUP(AO33,'[1]【記載例】シフト記号表（勤務時間帯）'!$D$6:$X$47,21,FALSE))</f>
        <v>8</v>
      </c>
      <c r="AP34" s="306">
        <f>IF(AP33="","",VLOOKUP(AP33,'[1]【記載例】シフト記号表（勤務時間帯）'!$D$6:$X$47,21,FALSE))</f>
        <v>8</v>
      </c>
      <c r="AQ34" s="307">
        <f>IF(AQ33="","",VLOOKUP(AQ33,'[1]【記載例】シフト記号表（勤務時間帯）'!$D$6:$X$47,21,FALSE))</f>
      </c>
      <c r="AR34" s="307">
        <f>IF(AR33="","",VLOOKUP(AR33,'[1]【記載例】シフト記号表（勤務時間帯）'!$D$6:$X$47,21,FALSE))</f>
      </c>
      <c r="AS34" s="307">
        <f>IF(AS33="","",VLOOKUP(AS33,'[1]【記載例】シフト記号表（勤務時間帯）'!$D$6:$X$47,21,FALSE))</f>
        <v>8</v>
      </c>
      <c r="AT34" s="307">
        <f>IF(AT33="","",VLOOKUP(AT33,'[1]【記載例】シフト記号表（勤務時間帯）'!$D$6:$X$47,21,FALSE))</f>
        <v>8</v>
      </c>
      <c r="AU34" s="307">
        <f>IF(AU33="","",VLOOKUP(AU33,'[1]【記載例】シフト記号表（勤務時間帯）'!$D$6:$X$47,21,FALSE))</f>
        <v>8</v>
      </c>
      <c r="AV34" s="308">
        <f>IF(AV33="","",VLOOKUP(AV33,'[1]【記載例】シフト記号表（勤務時間帯）'!$D$6:$X$47,21,FALSE))</f>
        <v>8</v>
      </c>
      <c r="AW34" s="306">
        <f>IF(AW33="","",VLOOKUP(AW33,'[1]【記載例】シフト記号表（勤務時間帯）'!$D$6:$X$47,21,FALSE))</f>
      </c>
      <c r="AX34" s="307">
        <f>IF(AX33="","",VLOOKUP(AX33,'[1]【記載例】シフト記号表（勤務時間帯）'!$D$6:$X$47,21,FALSE))</f>
      </c>
      <c r="AY34" s="307">
        <f>IF(AY33="","",VLOOKUP(AY33,'[1]【記載例】シフト記号表（勤務時間帯）'!$D$6:$X$47,21,FALSE))</f>
      </c>
      <c r="AZ34" s="706">
        <f>IF($BC$3="４週",SUM(U34:AV34),IF($BC$3="暦月",SUM(U34:AY34),""))</f>
        <v>160</v>
      </c>
      <c r="BA34" s="707"/>
      <c r="BB34" s="708">
        <f>IF($BC$3="４週",AZ34/4,IF($BC$3="暦月",(AZ34/($BC$8/7)),""))</f>
        <v>40</v>
      </c>
      <c r="BC34" s="707"/>
      <c r="BD34" s="700"/>
      <c r="BE34" s="701"/>
      <c r="BF34" s="701"/>
      <c r="BG34" s="701"/>
      <c r="BH34" s="702"/>
    </row>
    <row r="35" spans="2:60" ht="20.25" customHeight="1">
      <c r="B35" s="309"/>
      <c r="C35" s="628"/>
      <c r="D35" s="629"/>
      <c r="E35" s="630"/>
      <c r="F35" s="310"/>
      <c r="G35" s="311" t="str">
        <f>C33</f>
        <v>介護従業者</v>
      </c>
      <c r="H35" s="633"/>
      <c r="I35" s="640"/>
      <c r="J35" s="641"/>
      <c r="K35" s="641"/>
      <c r="L35" s="642"/>
      <c r="M35" s="649"/>
      <c r="N35" s="650"/>
      <c r="O35" s="651"/>
      <c r="P35" s="312" t="s">
        <v>443</v>
      </c>
      <c r="Q35" s="313"/>
      <c r="R35" s="313"/>
      <c r="S35" s="333"/>
      <c r="T35" s="334"/>
      <c r="U35" s="316" t="str">
        <f>IF(U33="","",VLOOKUP(U33,'[1]【記載例】シフト記号表（勤務時間帯）'!$D$6:$Z$47,23,FALSE))</f>
        <v>-</v>
      </c>
      <c r="V35" s="317" t="str">
        <f>IF(V33="","",VLOOKUP(V33,'[1]【記載例】シフト記号表（勤務時間帯）'!$D$6:$Z$47,23,FALSE))</f>
        <v>-</v>
      </c>
      <c r="W35" s="317">
        <f>IF(W33="","",VLOOKUP(W33,'[1]【記載例】シフト記号表（勤務時間帯）'!$D$6:$Z$47,23,FALSE))</f>
      </c>
      <c r="X35" s="317" t="str">
        <f>IF(X33="","",VLOOKUP(X33,'[1]【記載例】シフト記号表（勤務時間帯）'!$D$6:$Z$47,23,FALSE))</f>
        <v>-</v>
      </c>
      <c r="Y35" s="317" t="str">
        <f>IF(Y33="","",VLOOKUP(Y33,'[1]【記載例】シフト記号表（勤務時間帯）'!$D$6:$Z$47,23,FALSE))</f>
        <v>-</v>
      </c>
      <c r="Z35" s="317" t="str">
        <f>IF(Z33="","",VLOOKUP(Z33,'[1]【記載例】シフト記号表（勤務時間帯）'!$D$6:$Z$47,23,FALSE))</f>
        <v>-</v>
      </c>
      <c r="AA35" s="318">
        <f>IF(AA33="","",VLOOKUP(AA33,'[1]【記載例】シフト記号表（勤務時間帯）'!$D$6:$Z$47,23,FALSE))</f>
      </c>
      <c r="AB35" s="316" t="str">
        <f>IF(AB33="","",VLOOKUP(AB33,'[1]【記載例】シフト記号表（勤務時間帯）'!$D$6:$Z$47,23,FALSE))</f>
        <v>-</v>
      </c>
      <c r="AC35" s="317" t="str">
        <f>IF(AC33="","",VLOOKUP(AC33,'[1]【記載例】シフト記号表（勤務時間帯）'!$D$6:$Z$47,23,FALSE))</f>
        <v>-</v>
      </c>
      <c r="AD35" s="317" t="str">
        <f>IF(AD33="","",VLOOKUP(AD33,'[1]【記載例】シフト記号表（勤務時間帯）'!$D$6:$Z$47,23,FALSE))</f>
        <v>-</v>
      </c>
      <c r="AE35" s="317" t="str">
        <f>IF(AE33="","",VLOOKUP(AE33,'[1]【記載例】シフト記号表（勤務時間帯）'!$D$6:$Z$47,23,FALSE))</f>
        <v>-</v>
      </c>
      <c r="AF35" s="317" t="str">
        <f>IF(AF33="","",VLOOKUP(AF33,'[1]【記載例】シフト記号表（勤務時間帯）'!$D$6:$Z$47,23,FALSE))</f>
        <v>-</v>
      </c>
      <c r="AG35" s="317">
        <f>IF(AG33="","",VLOOKUP(AG33,'[1]【記載例】シフト記号表（勤務時間帯）'!$D$6:$Z$47,23,FALSE))</f>
      </c>
      <c r="AH35" s="318">
        <f>IF(AH33="","",VLOOKUP(AH33,'[1]【記載例】シフト記号表（勤務時間帯）'!$D$6:$Z$47,23,FALSE))</f>
      </c>
      <c r="AI35" s="316" t="str">
        <f>IF(AI33="","",VLOOKUP(AI33,'[1]【記載例】シフト記号表（勤務時間帯）'!$D$6:$Z$47,23,FALSE))</f>
        <v>-</v>
      </c>
      <c r="AJ35" s="317">
        <f>IF(AJ33="","",VLOOKUP(AJ33,'[1]【記載例】シフト記号表（勤務時間帯）'!$D$6:$Z$47,23,FALSE))</f>
      </c>
      <c r="AK35" s="317" t="str">
        <f>IF(AK33="","",VLOOKUP(AK33,'[1]【記載例】シフト記号表（勤務時間帯）'!$D$6:$Z$47,23,FALSE))</f>
        <v>-</v>
      </c>
      <c r="AL35" s="317">
        <f>IF(AL33="","",VLOOKUP(AL33,'[1]【記載例】シフト記号表（勤務時間帯）'!$D$6:$Z$47,23,FALSE))</f>
      </c>
      <c r="AM35" s="317" t="str">
        <f>IF(AM33="","",VLOOKUP(AM33,'[1]【記載例】シフト記号表（勤務時間帯）'!$D$6:$Z$47,23,FALSE))</f>
        <v>-</v>
      </c>
      <c r="AN35" s="317" t="str">
        <f>IF(AN33="","",VLOOKUP(AN33,'[1]【記載例】シフト記号表（勤務時間帯）'!$D$6:$Z$47,23,FALSE))</f>
        <v>-</v>
      </c>
      <c r="AO35" s="318" t="str">
        <f>IF(AO33="","",VLOOKUP(AO33,'[1]【記載例】シフト記号表（勤務時間帯）'!$D$6:$Z$47,23,FALSE))</f>
        <v>-</v>
      </c>
      <c r="AP35" s="316" t="str">
        <f>IF(AP33="","",VLOOKUP(AP33,'[1]【記載例】シフト記号表（勤務時間帯）'!$D$6:$Z$47,23,FALSE))</f>
        <v>-</v>
      </c>
      <c r="AQ35" s="317">
        <f>IF(AQ33="","",VLOOKUP(AQ33,'[1]【記載例】シフト記号表（勤務時間帯）'!$D$6:$Z$47,23,FALSE))</f>
      </c>
      <c r="AR35" s="317">
        <f>IF(AR33="","",VLOOKUP(AR33,'[1]【記載例】シフト記号表（勤務時間帯）'!$D$6:$Z$47,23,FALSE))</f>
      </c>
      <c r="AS35" s="317" t="str">
        <f>IF(AS33="","",VLOOKUP(AS33,'[1]【記載例】シフト記号表（勤務時間帯）'!$D$6:$Z$47,23,FALSE))</f>
        <v>-</v>
      </c>
      <c r="AT35" s="317" t="str">
        <f>IF(AT33="","",VLOOKUP(AT33,'[1]【記載例】シフト記号表（勤務時間帯）'!$D$6:$Z$47,23,FALSE))</f>
        <v>-</v>
      </c>
      <c r="AU35" s="317" t="str">
        <f>IF(AU33="","",VLOOKUP(AU33,'[1]【記載例】シフト記号表（勤務時間帯）'!$D$6:$Z$47,23,FALSE))</f>
        <v>-</v>
      </c>
      <c r="AV35" s="318" t="str">
        <f>IF(AV33="","",VLOOKUP(AV33,'[1]【記載例】シフト記号表（勤務時間帯）'!$D$6:$Z$47,23,FALSE))</f>
        <v>-</v>
      </c>
      <c r="AW35" s="316">
        <f>IF(AW33="","",VLOOKUP(AW33,'[1]【記載例】シフト記号表（勤務時間帯）'!$D$6:$Z$47,23,FALSE))</f>
      </c>
      <c r="AX35" s="317">
        <f>IF(AX33="","",VLOOKUP(AX33,'[1]【記載例】シフト記号表（勤務時間帯）'!$D$6:$Z$47,23,FALSE))</f>
      </c>
      <c r="AY35" s="317">
        <f>IF(AY33="","",VLOOKUP(AY33,'[1]【記載例】シフト記号表（勤務時間帯）'!$D$6:$Z$47,23,FALSE))</f>
      </c>
      <c r="AZ35" s="709">
        <f>IF($BC$3="４週",SUM(U35:AV35),IF($BC$3="暦月",SUM(U35:AY35),""))</f>
        <v>0</v>
      </c>
      <c r="BA35" s="710"/>
      <c r="BB35" s="711">
        <f>IF($BC$3="４週",AZ35/4,IF($BC$3="暦月",(AZ35/($BC$8/7)),""))</f>
        <v>0</v>
      </c>
      <c r="BC35" s="710"/>
      <c r="BD35" s="703"/>
      <c r="BE35" s="704"/>
      <c r="BF35" s="704"/>
      <c r="BG35" s="704"/>
      <c r="BH35" s="705"/>
    </row>
    <row r="36" spans="2:60" ht="20.25" customHeight="1">
      <c r="B36" s="319"/>
      <c r="C36" s="712" t="s">
        <v>460</v>
      </c>
      <c r="D36" s="713"/>
      <c r="E36" s="714"/>
      <c r="F36" s="300"/>
      <c r="G36" s="301"/>
      <c r="H36" s="728" t="s">
        <v>450</v>
      </c>
      <c r="I36" s="716" t="s">
        <v>474</v>
      </c>
      <c r="J36" s="717"/>
      <c r="K36" s="717"/>
      <c r="L36" s="718"/>
      <c r="M36" s="719" t="s">
        <v>475</v>
      </c>
      <c r="N36" s="720"/>
      <c r="O36" s="721"/>
      <c r="P36" s="322" t="s">
        <v>441</v>
      </c>
      <c r="Q36" s="329"/>
      <c r="R36" s="329"/>
      <c r="S36" s="330"/>
      <c r="T36" s="335"/>
      <c r="U36" s="326" t="s">
        <v>465</v>
      </c>
      <c r="V36" s="327"/>
      <c r="W36" s="327" t="s">
        <v>470</v>
      </c>
      <c r="X36" s="327"/>
      <c r="Y36" s="327" t="s">
        <v>468</v>
      </c>
      <c r="Z36" s="327" t="s">
        <v>469</v>
      </c>
      <c r="AA36" s="328" t="s">
        <v>473</v>
      </c>
      <c r="AB36" s="326"/>
      <c r="AC36" s="327" t="s">
        <v>468</v>
      </c>
      <c r="AD36" s="327" t="s">
        <v>469</v>
      </c>
      <c r="AE36" s="327" t="s">
        <v>473</v>
      </c>
      <c r="AF36" s="327"/>
      <c r="AG36" s="327" t="s">
        <v>468</v>
      </c>
      <c r="AH36" s="328" t="s">
        <v>469</v>
      </c>
      <c r="AI36" s="326"/>
      <c r="AJ36" s="327" t="s">
        <v>454</v>
      </c>
      <c r="AK36" s="327" t="s">
        <v>454</v>
      </c>
      <c r="AL36" s="327" t="s">
        <v>473</v>
      </c>
      <c r="AM36" s="327" t="s">
        <v>454</v>
      </c>
      <c r="AN36" s="327"/>
      <c r="AO36" s="328" t="s">
        <v>468</v>
      </c>
      <c r="AP36" s="326" t="s">
        <v>469</v>
      </c>
      <c r="AQ36" s="327" t="s">
        <v>473</v>
      </c>
      <c r="AR36" s="327" t="s">
        <v>454</v>
      </c>
      <c r="AS36" s="327"/>
      <c r="AT36" s="327" t="s">
        <v>454</v>
      </c>
      <c r="AU36" s="327" t="s">
        <v>473</v>
      </c>
      <c r="AV36" s="328"/>
      <c r="AW36" s="326"/>
      <c r="AX36" s="327"/>
      <c r="AY36" s="327"/>
      <c r="AZ36" s="722"/>
      <c r="BA36" s="723"/>
      <c r="BB36" s="724"/>
      <c r="BC36" s="723"/>
      <c r="BD36" s="725"/>
      <c r="BE36" s="726"/>
      <c r="BF36" s="726"/>
      <c r="BG36" s="726"/>
      <c r="BH36" s="727"/>
    </row>
    <row r="37" spans="2:60" ht="20.25" customHeight="1">
      <c r="B37" s="299">
        <f>B34+1</f>
        <v>6</v>
      </c>
      <c r="C37" s="625"/>
      <c r="D37" s="626"/>
      <c r="E37" s="627"/>
      <c r="F37" s="300" t="str">
        <f>C36</f>
        <v>介護従業者</v>
      </c>
      <c r="G37" s="301"/>
      <c r="H37" s="632"/>
      <c r="I37" s="637"/>
      <c r="J37" s="638"/>
      <c r="K37" s="638"/>
      <c r="L37" s="639"/>
      <c r="M37" s="646"/>
      <c r="N37" s="647"/>
      <c r="O37" s="648"/>
      <c r="P37" s="302" t="s">
        <v>442</v>
      </c>
      <c r="Q37" s="303"/>
      <c r="R37" s="303"/>
      <c r="S37" s="304"/>
      <c r="T37" s="305"/>
      <c r="U37" s="306">
        <f>IF(U36="","",VLOOKUP(U36,'[1]【記載例】シフト記号表（勤務時間帯）'!$D$6:$X$47,21,FALSE))</f>
        <v>7.999999999999998</v>
      </c>
      <c r="V37" s="307">
        <f>IF(V36="","",VLOOKUP(V36,'[1]【記載例】シフト記号表（勤務時間帯）'!$D$6:$X$47,21,FALSE))</f>
      </c>
      <c r="W37" s="307">
        <f>IF(W36="","",VLOOKUP(W36,'[1]【記載例】シフト記号表（勤務時間帯）'!$D$6:$X$47,21,FALSE))</f>
        <v>7.999999999999998</v>
      </c>
      <c r="X37" s="307">
        <f>IF(X36="","",VLOOKUP(X36,'[1]【記載例】シフト記号表（勤務時間帯）'!$D$6:$X$47,21,FALSE))</f>
      </c>
      <c r="Y37" s="307">
        <f>IF(Y36="","",VLOOKUP(Y36,'[1]【記載例】シフト記号表（勤務時間帯）'!$D$6:$X$47,21,FALSE))</f>
        <v>3</v>
      </c>
      <c r="Z37" s="307">
        <f>IF(Z36="","",VLOOKUP(Z36,'[1]【記載例】シフト記号表（勤務時間帯）'!$D$6:$X$47,21,FALSE))</f>
        <v>3</v>
      </c>
      <c r="AA37" s="308">
        <f>IF(AA36="","",VLOOKUP(AA36,'[1]【記載例】シフト記号表（勤務時間帯）'!$D$6:$X$47,21,FALSE))</f>
        <v>8</v>
      </c>
      <c r="AB37" s="306">
        <f>IF(AB36="","",VLOOKUP(AB36,'[1]【記載例】シフト記号表（勤務時間帯）'!$D$6:$X$47,21,FALSE))</f>
      </c>
      <c r="AC37" s="307">
        <f>IF(AC36="","",VLOOKUP(AC36,'[1]【記載例】シフト記号表（勤務時間帯）'!$D$6:$X$47,21,FALSE))</f>
        <v>3</v>
      </c>
      <c r="AD37" s="307">
        <f>IF(AD36="","",VLOOKUP(AD36,'[1]【記載例】シフト記号表（勤務時間帯）'!$D$6:$X$47,21,FALSE))</f>
        <v>3</v>
      </c>
      <c r="AE37" s="307">
        <f>IF(AE36="","",VLOOKUP(AE36,'[1]【記載例】シフト記号表（勤務時間帯）'!$D$6:$X$47,21,FALSE))</f>
        <v>8</v>
      </c>
      <c r="AF37" s="307">
        <f>IF(AF36="","",VLOOKUP(AF36,'[1]【記載例】シフト記号表（勤務時間帯）'!$D$6:$X$47,21,FALSE))</f>
      </c>
      <c r="AG37" s="307">
        <f>IF(AG36="","",VLOOKUP(AG36,'[1]【記載例】シフト記号表（勤務時間帯）'!$D$6:$X$47,21,FALSE))</f>
        <v>3</v>
      </c>
      <c r="AH37" s="308">
        <f>IF(AH36="","",VLOOKUP(AH36,'[1]【記載例】シフト記号表（勤務時間帯）'!$D$6:$X$47,21,FALSE))</f>
        <v>3</v>
      </c>
      <c r="AI37" s="306">
        <f>IF(AI36="","",VLOOKUP(AI36,'[1]【記載例】シフト記号表（勤務時間帯）'!$D$6:$X$47,21,FALSE))</f>
      </c>
      <c r="AJ37" s="307">
        <f>IF(AJ36="","",VLOOKUP(AJ36,'[1]【記載例】シフト記号表（勤務時間帯）'!$D$6:$X$47,21,FALSE))</f>
        <v>8</v>
      </c>
      <c r="AK37" s="307">
        <f>IF(AK36="","",VLOOKUP(AK36,'[1]【記載例】シフト記号表（勤務時間帯）'!$D$6:$X$47,21,FALSE))</f>
        <v>8</v>
      </c>
      <c r="AL37" s="307">
        <f>IF(AL36="","",VLOOKUP(AL36,'[1]【記載例】シフト記号表（勤務時間帯）'!$D$6:$X$47,21,FALSE))</f>
        <v>8</v>
      </c>
      <c r="AM37" s="307">
        <f>IF(AM36="","",VLOOKUP(AM36,'[1]【記載例】シフト記号表（勤務時間帯）'!$D$6:$X$47,21,FALSE))</f>
        <v>8</v>
      </c>
      <c r="AN37" s="307">
        <f>IF(AN36="","",VLOOKUP(AN36,'[1]【記載例】シフト記号表（勤務時間帯）'!$D$6:$X$47,21,FALSE))</f>
      </c>
      <c r="AO37" s="308">
        <f>IF(AO36="","",VLOOKUP(AO36,'[1]【記載例】シフト記号表（勤務時間帯）'!$D$6:$X$47,21,FALSE))</f>
        <v>3</v>
      </c>
      <c r="AP37" s="306">
        <f>IF(AP36="","",VLOOKUP(AP36,'[1]【記載例】シフト記号表（勤務時間帯）'!$D$6:$X$47,21,FALSE))</f>
        <v>3</v>
      </c>
      <c r="AQ37" s="307">
        <f>IF(AQ36="","",VLOOKUP(AQ36,'[1]【記載例】シフト記号表（勤務時間帯）'!$D$6:$X$47,21,FALSE))</f>
        <v>8</v>
      </c>
      <c r="AR37" s="307">
        <f>IF(AR36="","",VLOOKUP(AR36,'[1]【記載例】シフト記号表（勤務時間帯）'!$D$6:$X$47,21,FALSE))</f>
        <v>8</v>
      </c>
      <c r="AS37" s="307">
        <f>IF(AS36="","",VLOOKUP(AS36,'[1]【記載例】シフト記号表（勤務時間帯）'!$D$6:$X$47,21,FALSE))</f>
      </c>
      <c r="AT37" s="307">
        <f>IF(AT36="","",VLOOKUP(AT36,'[1]【記載例】シフト記号表（勤務時間帯）'!$D$6:$X$47,21,FALSE))</f>
        <v>8</v>
      </c>
      <c r="AU37" s="307">
        <f>IF(AU36="","",VLOOKUP(AU36,'[1]【記載例】シフト記号表（勤務時間帯）'!$D$6:$X$47,21,FALSE))</f>
        <v>8</v>
      </c>
      <c r="AV37" s="308">
        <f>IF(AV36="","",VLOOKUP(AV36,'[1]【記載例】シフト記号表（勤務時間帯）'!$D$6:$X$47,21,FALSE))</f>
      </c>
      <c r="AW37" s="306">
        <f>IF(AW36="","",VLOOKUP(AW36,'[1]【記載例】シフト記号表（勤務時間帯）'!$D$6:$X$47,21,FALSE))</f>
      </c>
      <c r="AX37" s="307">
        <f>IF(AX36="","",VLOOKUP(AX36,'[1]【記載例】シフト記号表（勤務時間帯）'!$D$6:$X$47,21,FALSE))</f>
      </c>
      <c r="AY37" s="307">
        <f>IF(AY36="","",VLOOKUP(AY36,'[1]【記載例】シフト記号表（勤務時間帯）'!$D$6:$X$47,21,FALSE))</f>
      </c>
      <c r="AZ37" s="706">
        <f>IF($BC$3="４週",SUM(U37:AV37),IF($BC$3="暦月",SUM(U37:AY37),""))</f>
        <v>120</v>
      </c>
      <c r="BA37" s="707"/>
      <c r="BB37" s="708">
        <f>IF($BC$3="４週",AZ37/4,IF($BC$3="暦月",(AZ37/($BC$8/7)),""))</f>
        <v>30</v>
      </c>
      <c r="BC37" s="707"/>
      <c r="BD37" s="700"/>
      <c r="BE37" s="701"/>
      <c r="BF37" s="701"/>
      <c r="BG37" s="701"/>
      <c r="BH37" s="702"/>
    </row>
    <row r="38" spans="2:60" ht="20.25" customHeight="1">
      <c r="B38" s="309"/>
      <c r="C38" s="628"/>
      <c r="D38" s="629"/>
      <c r="E38" s="630"/>
      <c r="F38" s="310"/>
      <c r="G38" s="311" t="str">
        <f>C36</f>
        <v>介護従業者</v>
      </c>
      <c r="H38" s="633"/>
      <c r="I38" s="640"/>
      <c r="J38" s="641"/>
      <c r="K38" s="641"/>
      <c r="L38" s="642"/>
      <c r="M38" s="649"/>
      <c r="N38" s="650"/>
      <c r="O38" s="651"/>
      <c r="P38" s="312" t="s">
        <v>443</v>
      </c>
      <c r="Q38" s="332"/>
      <c r="R38" s="332"/>
      <c r="S38" s="314"/>
      <c r="T38" s="315"/>
      <c r="U38" s="316" t="str">
        <f>IF(U36="","",VLOOKUP(U36,'[1]【記載例】シフト記号表（勤務時間帯）'!$D$6:$Z$47,23,FALSE))</f>
        <v>-</v>
      </c>
      <c r="V38" s="317">
        <f>IF(V36="","",VLOOKUP(V36,'[1]【記載例】シフト記号表（勤務時間帯）'!$D$6:$Z$47,23,FALSE))</f>
      </c>
      <c r="W38" s="317" t="str">
        <f>IF(W36="","",VLOOKUP(W36,'[1]【記載例】シフト記号表（勤務時間帯）'!$D$6:$Z$47,23,FALSE))</f>
        <v>-</v>
      </c>
      <c r="X38" s="317">
        <f>IF(X36="","",VLOOKUP(X36,'[1]【記載例】シフト記号表（勤務時間帯）'!$D$6:$Z$47,23,FALSE))</f>
      </c>
      <c r="Y38" s="317">
        <f>IF(Y36="","",VLOOKUP(Y36,'[1]【記載例】シフト記号表（勤務時間帯）'!$D$6:$Z$47,23,FALSE))</f>
        <v>3.999999999999999</v>
      </c>
      <c r="Z38" s="317">
        <f>IF(Z36="","",VLOOKUP(Z36,'[1]【記載例】シフト記号表（勤務時間帯）'!$D$6:$Z$47,23,FALSE))</f>
        <v>6</v>
      </c>
      <c r="AA38" s="318" t="str">
        <f>IF(AA36="","",VLOOKUP(AA36,'[1]【記載例】シフト記号表（勤務時間帯）'!$D$6:$Z$47,23,FALSE))</f>
        <v>-</v>
      </c>
      <c r="AB38" s="316">
        <f>IF(AB36="","",VLOOKUP(AB36,'[1]【記載例】シフト記号表（勤務時間帯）'!$D$6:$Z$47,23,FALSE))</f>
      </c>
      <c r="AC38" s="317">
        <f>IF(AC36="","",VLOOKUP(AC36,'[1]【記載例】シフト記号表（勤務時間帯）'!$D$6:$Z$47,23,FALSE))</f>
        <v>3.999999999999999</v>
      </c>
      <c r="AD38" s="317">
        <f>IF(AD36="","",VLOOKUP(AD36,'[1]【記載例】シフト記号表（勤務時間帯）'!$D$6:$Z$47,23,FALSE))</f>
        <v>6</v>
      </c>
      <c r="AE38" s="317" t="str">
        <f>IF(AE36="","",VLOOKUP(AE36,'[1]【記載例】シフト記号表（勤務時間帯）'!$D$6:$Z$47,23,FALSE))</f>
        <v>-</v>
      </c>
      <c r="AF38" s="317">
        <f>IF(AF36="","",VLOOKUP(AF36,'[1]【記載例】シフト記号表（勤務時間帯）'!$D$6:$Z$47,23,FALSE))</f>
      </c>
      <c r="AG38" s="317">
        <f>IF(AG36="","",VLOOKUP(AG36,'[1]【記載例】シフト記号表（勤務時間帯）'!$D$6:$Z$47,23,FALSE))</f>
        <v>3.999999999999999</v>
      </c>
      <c r="AH38" s="318">
        <f>IF(AH36="","",VLOOKUP(AH36,'[1]【記載例】シフト記号表（勤務時間帯）'!$D$6:$Z$47,23,FALSE))</f>
        <v>6</v>
      </c>
      <c r="AI38" s="316">
        <f>IF(AI36="","",VLOOKUP(AI36,'[1]【記載例】シフト記号表（勤務時間帯）'!$D$6:$Z$47,23,FALSE))</f>
      </c>
      <c r="AJ38" s="317" t="str">
        <f>IF(AJ36="","",VLOOKUP(AJ36,'[1]【記載例】シフト記号表（勤務時間帯）'!$D$6:$Z$47,23,FALSE))</f>
        <v>-</v>
      </c>
      <c r="AK38" s="317" t="str">
        <f>IF(AK36="","",VLOOKUP(AK36,'[1]【記載例】シフト記号表（勤務時間帯）'!$D$6:$Z$47,23,FALSE))</f>
        <v>-</v>
      </c>
      <c r="AL38" s="317" t="str">
        <f>IF(AL36="","",VLOOKUP(AL36,'[1]【記載例】シフト記号表（勤務時間帯）'!$D$6:$Z$47,23,FALSE))</f>
        <v>-</v>
      </c>
      <c r="AM38" s="317" t="str">
        <f>IF(AM36="","",VLOOKUP(AM36,'[1]【記載例】シフト記号表（勤務時間帯）'!$D$6:$Z$47,23,FALSE))</f>
        <v>-</v>
      </c>
      <c r="AN38" s="317">
        <f>IF(AN36="","",VLOOKUP(AN36,'[1]【記載例】シフト記号表（勤務時間帯）'!$D$6:$Z$47,23,FALSE))</f>
      </c>
      <c r="AO38" s="318">
        <f>IF(AO36="","",VLOOKUP(AO36,'[1]【記載例】シフト記号表（勤務時間帯）'!$D$6:$Z$47,23,FALSE))</f>
        <v>3.999999999999999</v>
      </c>
      <c r="AP38" s="316">
        <f>IF(AP36="","",VLOOKUP(AP36,'[1]【記載例】シフト記号表（勤務時間帯）'!$D$6:$Z$47,23,FALSE))</f>
        <v>6</v>
      </c>
      <c r="AQ38" s="317" t="str">
        <f>IF(AQ36="","",VLOOKUP(AQ36,'[1]【記載例】シフト記号表（勤務時間帯）'!$D$6:$Z$47,23,FALSE))</f>
        <v>-</v>
      </c>
      <c r="AR38" s="317" t="str">
        <f>IF(AR36="","",VLOOKUP(AR36,'[1]【記載例】シフト記号表（勤務時間帯）'!$D$6:$Z$47,23,FALSE))</f>
        <v>-</v>
      </c>
      <c r="AS38" s="317">
        <f>IF(AS36="","",VLOOKUP(AS36,'[1]【記載例】シフト記号表（勤務時間帯）'!$D$6:$Z$47,23,FALSE))</f>
      </c>
      <c r="AT38" s="317" t="str">
        <f>IF(AT36="","",VLOOKUP(AT36,'[1]【記載例】シフト記号表（勤務時間帯）'!$D$6:$Z$47,23,FALSE))</f>
        <v>-</v>
      </c>
      <c r="AU38" s="317" t="str">
        <f>IF(AU36="","",VLOOKUP(AU36,'[1]【記載例】シフト記号表（勤務時間帯）'!$D$6:$Z$47,23,FALSE))</f>
        <v>-</v>
      </c>
      <c r="AV38" s="318">
        <f>IF(AV36="","",VLOOKUP(AV36,'[1]【記載例】シフト記号表（勤務時間帯）'!$D$6:$Z$47,23,FALSE))</f>
      </c>
      <c r="AW38" s="316">
        <f>IF(AW36="","",VLOOKUP(AW36,'[1]【記載例】シフト記号表（勤務時間帯）'!$D$6:$Z$47,23,FALSE))</f>
      </c>
      <c r="AX38" s="317">
        <f>IF(AX36="","",VLOOKUP(AX36,'[1]【記載例】シフト記号表（勤務時間帯）'!$D$6:$Z$47,23,FALSE))</f>
      </c>
      <c r="AY38" s="317">
        <f>IF(AY36="","",VLOOKUP(AY36,'[1]【記載例】シフト記号表（勤務時間帯）'!$D$6:$Z$47,23,FALSE))</f>
      </c>
      <c r="AZ38" s="709">
        <f>IF($BC$3="４週",SUM(U38:AV38),IF($BC$3="暦月",SUM(U38:AY38),""))</f>
        <v>40</v>
      </c>
      <c r="BA38" s="710"/>
      <c r="BB38" s="711">
        <f>IF($BC$3="４週",AZ38/4,IF($BC$3="暦月",(AZ38/($BC$8/7)),""))</f>
        <v>10</v>
      </c>
      <c r="BC38" s="710"/>
      <c r="BD38" s="703"/>
      <c r="BE38" s="704"/>
      <c r="BF38" s="704"/>
      <c r="BG38" s="704"/>
      <c r="BH38" s="705"/>
    </row>
    <row r="39" spans="2:60" ht="20.25" customHeight="1">
      <c r="B39" s="319"/>
      <c r="C39" s="712" t="s">
        <v>460</v>
      </c>
      <c r="D39" s="713"/>
      <c r="E39" s="714"/>
      <c r="F39" s="300"/>
      <c r="G39" s="301"/>
      <c r="H39" s="728" t="s">
        <v>450</v>
      </c>
      <c r="I39" s="716" t="s">
        <v>474</v>
      </c>
      <c r="J39" s="717"/>
      <c r="K39" s="717"/>
      <c r="L39" s="718"/>
      <c r="M39" s="719" t="s">
        <v>476</v>
      </c>
      <c r="N39" s="720"/>
      <c r="O39" s="721"/>
      <c r="P39" s="322" t="s">
        <v>441</v>
      </c>
      <c r="Q39" s="323"/>
      <c r="R39" s="323"/>
      <c r="S39" s="324"/>
      <c r="T39" s="325"/>
      <c r="U39" s="326"/>
      <c r="V39" s="327" t="s">
        <v>470</v>
      </c>
      <c r="W39" s="327" t="s">
        <v>468</v>
      </c>
      <c r="X39" s="327" t="s">
        <v>469</v>
      </c>
      <c r="Y39" s="327" t="s">
        <v>465</v>
      </c>
      <c r="Z39" s="327"/>
      <c r="AA39" s="328" t="s">
        <v>470</v>
      </c>
      <c r="AB39" s="326" t="s">
        <v>473</v>
      </c>
      <c r="AC39" s="327" t="s">
        <v>473</v>
      </c>
      <c r="AD39" s="327"/>
      <c r="AE39" s="327"/>
      <c r="AF39" s="327" t="s">
        <v>468</v>
      </c>
      <c r="AG39" s="327" t="s">
        <v>469</v>
      </c>
      <c r="AH39" s="328" t="s">
        <v>473</v>
      </c>
      <c r="AI39" s="326" t="s">
        <v>465</v>
      </c>
      <c r="AJ39" s="327"/>
      <c r="AK39" s="327" t="s">
        <v>468</v>
      </c>
      <c r="AL39" s="327" t="s">
        <v>469</v>
      </c>
      <c r="AM39" s="327"/>
      <c r="AN39" s="327" t="s">
        <v>470</v>
      </c>
      <c r="AO39" s="328" t="s">
        <v>470</v>
      </c>
      <c r="AP39" s="326" t="s">
        <v>454</v>
      </c>
      <c r="AQ39" s="327"/>
      <c r="AR39" s="327" t="s">
        <v>470</v>
      </c>
      <c r="AS39" s="327" t="s">
        <v>471</v>
      </c>
      <c r="AT39" s="327" t="s">
        <v>468</v>
      </c>
      <c r="AU39" s="327" t="s">
        <v>469</v>
      </c>
      <c r="AV39" s="328"/>
      <c r="AW39" s="326"/>
      <c r="AX39" s="327"/>
      <c r="AY39" s="327"/>
      <c r="AZ39" s="722"/>
      <c r="BA39" s="723"/>
      <c r="BB39" s="724"/>
      <c r="BC39" s="723"/>
      <c r="BD39" s="725"/>
      <c r="BE39" s="726"/>
      <c r="BF39" s="726"/>
      <c r="BG39" s="726"/>
      <c r="BH39" s="727"/>
    </row>
    <row r="40" spans="2:60" ht="20.25" customHeight="1">
      <c r="B40" s="299">
        <f>B37+1</f>
        <v>7</v>
      </c>
      <c r="C40" s="625"/>
      <c r="D40" s="626"/>
      <c r="E40" s="627"/>
      <c r="F40" s="300" t="str">
        <f>C39</f>
        <v>介護従業者</v>
      </c>
      <c r="G40" s="301"/>
      <c r="H40" s="632"/>
      <c r="I40" s="637"/>
      <c r="J40" s="638"/>
      <c r="K40" s="638"/>
      <c r="L40" s="639"/>
      <c r="M40" s="646"/>
      <c r="N40" s="647"/>
      <c r="O40" s="648"/>
      <c r="P40" s="302" t="s">
        <v>442</v>
      </c>
      <c r="Q40" s="303"/>
      <c r="R40" s="303"/>
      <c r="S40" s="304"/>
      <c r="T40" s="305"/>
      <c r="U40" s="306">
        <f>IF(U39="","",VLOOKUP(U39,'[1]【記載例】シフト記号表（勤務時間帯）'!$D$6:$X$47,21,FALSE))</f>
      </c>
      <c r="V40" s="307">
        <f>IF(V39="","",VLOOKUP(V39,'[1]【記載例】シフト記号表（勤務時間帯）'!$D$6:$X$47,21,FALSE))</f>
        <v>7.999999999999998</v>
      </c>
      <c r="W40" s="307">
        <f>IF(W39="","",VLOOKUP(W39,'[1]【記載例】シフト記号表（勤務時間帯）'!$D$6:$X$47,21,FALSE))</f>
        <v>3</v>
      </c>
      <c r="X40" s="307">
        <f>IF(X39="","",VLOOKUP(X39,'[1]【記載例】シフト記号表（勤務時間帯）'!$D$6:$X$47,21,FALSE))</f>
        <v>3</v>
      </c>
      <c r="Y40" s="307">
        <f>IF(Y39="","",VLOOKUP(Y39,'[1]【記載例】シフト記号表（勤務時間帯）'!$D$6:$X$47,21,FALSE))</f>
        <v>7.999999999999998</v>
      </c>
      <c r="Z40" s="307">
        <f>IF(Z39="","",VLOOKUP(Z39,'[1]【記載例】シフト記号表（勤務時間帯）'!$D$6:$X$47,21,FALSE))</f>
      </c>
      <c r="AA40" s="308">
        <f>IF(AA39="","",VLOOKUP(AA39,'[1]【記載例】シフト記号表（勤務時間帯）'!$D$6:$X$47,21,FALSE))</f>
        <v>7.999999999999998</v>
      </c>
      <c r="AB40" s="306">
        <f>IF(AB39="","",VLOOKUP(AB39,'[1]【記載例】シフト記号表（勤務時間帯）'!$D$6:$X$47,21,FALSE))</f>
        <v>8</v>
      </c>
      <c r="AC40" s="307">
        <f>IF(AC39="","",VLOOKUP(AC39,'[1]【記載例】シフト記号表（勤務時間帯）'!$D$6:$X$47,21,FALSE))</f>
        <v>8</v>
      </c>
      <c r="AD40" s="307">
        <f>IF(AD39="","",VLOOKUP(AD39,'[1]【記載例】シフト記号表（勤務時間帯）'!$D$6:$X$47,21,FALSE))</f>
      </c>
      <c r="AE40" s="307">
        <f>IF(AE39="","",VLOOKUP(AE39,'[1]【記載例】シフト記号表（勤務時間帯）'!$D$6:$X$47,21,FALSE))</f>
      </c>
      <c r="AF40" s="307">
        <f>IF(AF39="","",VLOOKUP(AF39,'[1]【記載例】シフト記号表（勤務時間帯）'!$D$6:$X$47,21,FALSE))</f>
        <v>3</v>
      </c>
      <c r="AG40" s="307">
        <f>IF(AG39="","",VLOOKUP(AG39,'[1]【記載例】シフト記号表（勤務時間帯）'!$D$6:$X$47,21,FALSE))</f>
        <v>3</v>
      </c>
      <c r="AH40" s="308">
        <f>IF(AH39="","",VLOOKUP(AH39,'[1]【記載例】シフト記号表（勤務時間帯）'!$D$6:$X$47,21,FALSE))</f>
        <v>8</v>
      </c>
      <c r="AI40" s="306">
        <f>IF(AI39="","",VLOOKUP(AI39,'[1]【記載例】シフト記号表（勤務時間帯）'!$D$6:$X$47,21,FALSE))</f>
        <v>7.999999999999998</v>
      </c>
      <c r="AJ40" s="307">
        <f>IF(AJ39="","",VLOOKUP(AJ39,'[1]【記載例】シフト記号表（勤務時間帯）'!$D$6:$X$47,21,FALSE))</f>
      </c>
      <c r="AK40" s="307">
        <f>IF(AK39="","",VLOOKUP(AK39,'[1]【記載例】シフト記号表（勤務時間帯）'!$D$6:$X$47,21,FALSE))</f>
        <v>3</v>
      </c>
      <c r="AL40" s="307">
        <f>IF(AL39="","",VLOOKUP(AL39,'[1]【記載例】シフト記号表（勤務時間帯）'!$D$6:$X$47,21,FALSE))</f>
        <v>3</v>
      </c>
      <c r="AM40" s="307">
        <f>IF(AM39="","",VLOOKUP(AM39,'[1]【記載例】シフト記号表（勤務時間帯）'!$D$6:$X$47,21,FALSE))</f>
      </c>
      <c r="AN40" s="307">
        <f>IF(AN39="","",VLOOKUP(AN39,'[1]【記載例】シフト記号表（勤務時間帯）'!$D$6:$X$47,21,FALSE))</f>
        <v>7.999999999999998</v>
      </c>
      <c r="AO40" s="308">
        <f>IF(AO39="","",VLOOKUP(AO39,'[1]【記載例】シフト記号表（勤務時間帯）'!$D$6:$X$47,21,FALSE))</f>
        <v>7.999999999999998</v>
      </c>
      <c r="AP40" s="306">
        <f>IF(AP39="","",VLOOKUP(AP39,'[1]【記載例】シフト記号表（勤務時間帯）'!$D$6:$X$47,21,FALSE))</f>
        <v>8</v>
      </c>
      <c r="AQ40" s="307">
        <f>IF(AQ39="","",VLOOKUP(AQ39,'[1]【記載例】シフト記号表（勤務時間帯）'!$D$6:$X$47,21,FALSE))</f>
      </c>
      <c r="AR40" s="307">
        <f>IF(AR39="","",VLOOKUP(AR39,'[1]【記載例】シフト記号表（勤務時間帯）'!$D$6:$X$47,21,FALSE))</f>
        <v>7.999999999999998</v>
      </c>
      <c r="AS40" s="307">
        <f>IF(AS39="","",VLOOKUP(AS39,'[1]【記載例】シフト記号表（勤務時間帯）'!$D$6:$X$47,21,FALSE))</f>
        <v>8</v>
      </c>
      <c r="AT40" s="307">
        <f>IF(AT39="","",VLOOKUP(AT39,'[1]【記載例】シフト記号表（勤務時間帯）'!$D$6:$X$47,21,FALSE))</f>
        <v>3</v>
      </c>
      <c r="AU40" s="307">
        <f>IF(AU39="","",VLOOKUP(AU39,'[1]【記載例】シフト記号表（勤務時間帯）'!$D$6:$X$47,21,FALSE))</f>
        <v>3</v>
      </c>
      <c r="AV40" s="308">
        <f>IF(AV39="","",VLOOKUP(AV39,'[1]【記載例】シフト記号表（勤務時間帯）'!$D$6:$X$47,21,FALSE))</f>
      </c>
      <c r="AW40" s="306">
        <f>IF(AW39="","",VLOOKUP(AW39,'[1]【記載例】シフト記号表（勤務時間帯）'!$D$6:$X$47,21,FALSE))</f>
      </c>
      <c r="AX40" s="307">
        <f>IF(AX39="","",VLOOKUP(AX39,'[1]【記載例】シフト記号表（勤務時間帯）'!$D$6:$X$47,21,FALSE))</f>
      </c>
      <c r="AY40" s="307">
        <f>IF(AY39="","",VLOOKUP(AY39,'[1]【記載例】シフト記号表（勤務時間帯）'!$D$6:$X$47,21,FALSE))</f>
      </c>
      <c r="AZ40" s="706">
        <f>IF($BC$3="４週",SUM(U40:AV40),IF($BC$3="暦月",SUM(U40:AY40),""))</f>
        <v>119.99999999999999</v>
      </c>
      <c r="BA40" s="707"/>
      <c r="BB40" s="708">
        <f>IF($BC$3="４週",AZ40/4,IF($BC$3="暦月",(AZ40/($BC$8/7)),""))</f>
        <v>29.999999999999996</v>
      </c>
      <c r="BC40" s="707"/>
      <c r="BD40" s="700"/>
      <c r="BE40" s="701"/>
      <c r="BF40" s="701"/>
      <c r="BG40" s="701"/>
      <c r="BH40" s="702"/>
    </row>
    <row r="41" spans="2:60" ht="20.25" customHeight="1">
      <c r="B41" s="309"/>
      <c r="C41" s="628"/>
      <c r="D41" s="629"/>
      <c r="E41" s="630"/>
      <c r="F41" s="310"/>
      <c r="G41" s="311" t="str">
        <f>C39</f>
        <v>介護従業者</v>
      </c>
      <c r="H41" s="633"/>
      <c r="I41" s="640"/>
      <c r="J41" s="641"/>
      <c r="K41" s="641"/>
      <c r="L41" s="642"/>
      <c r="M41" s="649"/>
      <c r="N41" s="650"/>
      <c r="O41" s="651"/>
      <c r="P41" s="312" t="s">
        <v>443</v>
      </c>
      <c r="Q41" s="329"/>
      <c r="R41" s="329"/>
      <c r="S41" s="330"/>
      <c r="T41" s="331"/>
      <c r="U41" s="316">
        <f>IF(U39="","",VLOOKUP(U39,'[1]【記載例】シフト記号表（勤務時間帯）'!$D$6:$Z$47,23,FALSE))</f>
      </c>
      <c r="V41" s="317" t="str">
        <f>IF(V39="","",VLOOKUP(V39,'[1]【記載例】シフト記号表（勤務時間帯）'!$D$6:$Z$47,23,FALSE))</f>
        <v>-</v>
      </c>
      <c r="W41" s="317">
        <f>IF(W39="","",VLOOKUP(W39,'[1]【記載例】シフト記号表（勤務時間帯）'!$D$6:$Z$47,23,FALSE))</f>
        <v>3.999999999999999</v>
      </c>
      <c r="X41" s="317">
        <f>IF(X39="","",VLOOKUP(X39,'[1]【記載例】シフト記号表（勤務時間帯）'!$D$6:$Z$47,23,FALSE))</f>
        <v>6</v>
      </c>
      <c r="Y41" s="317" t="str">
        <f>IF(Y39="","",VLOOKUP(Y39,'[1]【記載例】シフト記号表（勤務時間帯）'!$D$6:$Z$47,23,FALSE))</f>
        <v>-</v>
      </c>
      <c r="Z41" s="317">
        <f>IF(Z39="","",VLOOKUP(Z39,'[1]【記載例】シフト記号表（勤務時間帯）'!$D$6:$Z$47,23,FALSE))</f>
      </c>
      <c r="AA41" s="318" t="str">
        <f>IF(AA39="","",VLOOKUP(AA39,'[1]【記載例】シフト記号表（勤務時間帯）'!$D$6:$Z$47,23,FALSE))</f>
        <v>-</v>
      </c>
      <c r="AB41" s="316" t="str">
        <f>IF(AB39="","",VLOOKUP(AB39,'[1]【記載例】シフト記号表（勤務時間帯）'!$D$6:$Z$47,23,FALSE))</f>
        <v>-</v>
      </c>
      <c r="AC41" s="317" t="str">
        <f>IF(AC39="","",VLOOKUP(AC39,'[1]【記載例】シフト記号表（勤務時間帯）'!$D$6:$Z$47,23,FALSE))</f>
        <v>-</v>
      </c>
      <c r="AD41" s="317">
        <f>IF(AD39="","",VLOOKUP(AD39,'[1]【記載例】シフト記号表（勤務時間帯）'!$D$6:$Z$47,23,FALSE))</f>
      </c>
      <c r="AE41" s="317">
        <f>IF(AE39="","",VLOOKUP(AE39,'[1]【記載例】シフト記号表（勤務時間帯）'!$D$6:$Z$47,23,FALSE))</f>
      </c>
      <c r="AF41" s="317">
        <f>IF(AF39="","",VLOOKUP(AF39,'[1]【記載例】シフト記号表（勤務時間帯）'!$D$6:$Z$47,23,FALSE))</f>
        <v>3.999999999999999</v>
      </c>
      <c r="AG41" s="317">
        <f>IF(AG39="","",VLOOKUP(AG39,'[1]【記載例】シフト記号表（勤務時間帯）'!$D$6:$Z$47,23,FALSE))</f>
        <v>6</v>
      </c>
      <c r="AH41" s="318" t="str">
        <f>IF(AH39="","",VLOOKUP(AH39,'[1]【記載例】シフト記号表（勤務時間帯）'!$D$6:$Z$47,23,FALSE))</f>
        <v>-</v>
      </c>
      <c r="AI41" s="316" t="str">
        <f>IF(AI39="","",VLOOKUP(AI39,'[1]【記載例】シフト記号表（勤務時間帯）'!$D$6:$Z$47,23,FALSE))</f>
        <v>-</v>
      </c>
      <c r="AJ41" s="317">
        <f>IF(AJ39="","",VLOOKUP(AJ39,'[1]【記載例】シフト記号表（勤務時間帯）'!$D$6:$Z$47,23,FALSE))</f>
      </c>
      <c r="AK41" s="317">
        <f>IF(AK39="","",VLOOKUP(AK39,'[1]【記載例】シフト記号表（勤務時間帯）'!$D$6:$Z$47,23,FALSE))</f>
        <v>3.999999999999999</v>
      </c>
      <c r="AL41" s="317">
        <f>IF(AL39="","",VLOOKUP(AL39,'[1]【記載例】シフト記号表（勤務時間帯）'!$D$6:$Z$47,23,FALSE))</f>
        <v>6</v>
      </c>
      <c r="AM41" s="317">
        <f>IF(AM39="","",VLOOKUP(AM39,'[1]【記載例】シフト記号表（勤務時間帯）'!$D$6:$Z$47,23,FALSE))</f>
      </c>
      <c r="AN41" s="317" t="str">
        <f>IF(AN39="","",VLOOKUP(AN39,'[1]【記載例】シフト記号表（勤務時間帯）'!$D$6:$Z$47,23,FALSE))</f>
        <v>-</v>
      </c>
      <c r="AO41" s="318" t="str">
        <f>IF(AO39="","",VLOOKUP(AO39,'[1]【記載例】シフト記号表（勤務時間帯）'!$D$6:$Z$47,23,FALSE))</f>
        <v>-</v>
      </c>
      <c r="AP41" s="316" t="str">
        <f>IF(AP39="","",VLOOKUP(AP39,'[1]【記載例】シフト記号表（勤務時間帯）'!$D$6:$Z$47,23,FALSE))</f>
        <v>-</v>
      </c>
      <c r="AQ41" s="317">
        <f>IF(AQ39="","",VLOOKUP(AQ39,'[1]【記載例】シフト記号表（勤務時間帯）'!$D$6:$Z$47,23,FALSE))</f>
      </c>
      <c r="AR41" s="317" t="str">
        <f>IF(AR39="","",VLOOKUP(AR39,'[1]【記載例】シフト記号表（勤務時間帯）'!$D$6:$Z$47,23,FALSE))</f>
        <v>-</v>
      </c>
      <c r="AS41" s="317" t="str">
        <f>IF(AS39="","",VLOOKUP(AS39,'[1]【記載例】シフト記号表（勤務時間帯）'!$D$6:$Z$47,23,FALSE))</f>
        <v>-</v>
      </c>
      <c r="AT41" s="317">
        <f>IF(AT39="","",VLOOKUP(AT39,'[1]【記載例】シフト記号表（勤務時間帯）'!$D$6:$Z$47,23,FALSE))</f>
        <v>3.999999999999999</v>
      </c>
      <c r="AU41" s="317">
        <f>IF(AU39="","",VLOOKUP(AU39,'[1]【記載例】シフト記号表（勤務時間帯）'!$D$6:$Z$47,23,FALSE))</f>
        <v>6</v>
      </c>
      <c r="AV41" s="318">
        <f>IF(AV39="","",VLOOKUP(AV39,'[1]【記載例】シフト記号表（勤務時間帯）'!$D$6:$Z$47,23,FALSE))</f>
      </c>
      <c r="AW41" s="316">
        <f>IF(AW39="","",VLOOKUP(AW39,'[1]【記載例】シフト記号表（勤務時間帯）'!$D$6:$Z$47,23,FALSE))</f>
      </c>
      <c r="AX41" s="317">
        <f>IF(AX39="","",VLOOKUP(AX39,'[1]【記載例】シフト記号表（勤務時間帯）'!$D$6:$Z$47,23,FALSE))</f>
      </c>
      <c r="AY41" s="317">
        <f>IF(AY39="","",VLOOKUP(AY39,'[1]【記載例】シフト記号表（勤務時間帯）'!$D$6:$Z$47,23,FALSE))</f>
      </c>
      <c r="AZ41" s="709">
        <f>IF($BC$3="４週",SUM(U41:AV41),IF($BC$3="暦月",SUM(U41:AY41),""))</f>
        <v>40</v>
      </c>
      <c r="BA41" s="710"/>
      <c r="BB41" s="711">
        <f>IF($BC$3="４週",AZ41/4,IF($BC$3="暦月",(AZ41/($BC$8/7)),""))</f>
        <v>10</v>
      </c>
      <c r="BC41" s="710"/>
      <c r="BD41" s="703"/>
      <c r="BE41" s="704"/>
      <c r="BF41" s="704"/>
      <c r="BG41" s="704"/>
      <c r="BH41" s="705"/>
    </row>
    <row r="42" spans="2:60" ht="20.25" customHeight="1">
      <c r="B42" s="319"/>
      <c r="C42" s="712" t="s">
        <v>460</v>
      </c>
      <c r="D42" s="713"/>
      <c r="E42" s="714"/>
      <c r="F42" s="300"/>
      <c r="G42" s="301"/>
      <c r="H42" s="728" t="s">
        <v>450</v>
      </c>
      <c r="I42" s="716" t="s">
        <v>477</v>
      </c>
      <c r="J42" s="717"/>
      <c r="K42" s="717"/>
      <c r="L42" s="718"/>
      <c r="M42" s="719" t="s">
        <v>478</v>
      </c>
      <c r="N42" s="720"/>
      <c r="O42" s="721"/>
      <c r="P42" s="322" t="s">
        <v>441</v>
      </c>
      <c r="Q42" s="323"/>
      <c r="R42" s="323"/>
      <c r="S42" s="324"/>
      <c r="T42" s="325"/>
      <c r="U42" s="326" t="s">
        <v>470</v>
      </c>
      <c r="V42" s="327"/>
      <c r="W42" s="327" t="s">
        <v>471</v>
      </c>
      <c r="X42" s="327" t="s">
        <v>468</v>
      </c>
      <c r="Y42" s="327" t="s">
        <v>469</v>
      </c>
      <c r="Z42" s="327" t="s">
        <v>465</v>
      </c>
      <c r="AA42" s="328"/>
      <c r="AB42" s="326" t="s">
        <v>470</v>
      </c>
      <c r="AC42" s="327"/>
      <c r="AD42" s="327" t="s">
        <v>454</v>
      </c>
      <c r="AE42" s="327" t="s">
        <v>468</v>
      </c>
      <c r="AF42" s="327" t="s">
        <v>469</v>
      </c>
      <c r="AG42" s="327"/>
      <c r="AH42" s="328" t="s">
        <v>470</v>
      </c>
      <c r="AI42" s="326" t="s">
        <v>468</v>
      </c>
      <c r="AJ42" s="327" t="s">
        <v>469</v>
      </c>
      <c r="AK42" s="327"/>
      <c r="AL42" s="327" t="s">
        <v>470</v>
      </c>
      <c r="AM42" s="327" t="s">
        <v>470</v>
      </c>
      <c r="AN42" s="327" t="s">
        <v>473</v>
      </c>
      <c r="AO42" s="328"/>
      <c r="AP42" s="326" t="s">
        <v>468</v>
      </c>
      <c r="AQ42" s="327" t="s">
        <v>469</v>
      </c>
      <c r="AR42" s="327"/>
      <c r="AS42" s="327" t="s">
        <v>470</v>
      </c>
      <c r="AT42" s="327"/>
      <c r="AU42" s="327" t="s">
        <v>468</v>
      </c>
      <c r="AV42" s="328" t="s">
        <v>469</v>
      </c>
      <c r="AW42" s="326"/>
      <c r="AX42" s="327"/>
      <c r="AY42" s="327"/>
      <c r="AZ42" s="722"/>
      <c r="BA42" s="723"/>
      <c r="BB42" s="724"/>
      <c r="BC42" s="723"/>
      <c r="BD42" s="725"/>
      <c r="BE42" s="726"/>
      <c r="BF42" s="726"/>
      <c r="BG42" s="726"/>
      <c r="BH42" s="727"/>
    </row>
    <row r="43" spans="2:60" ht="20.25" customHeight="1">
      <c r="B43" s="299">
        <f>B40+1</f>
        <v>8</v>
      </c>
      <c r="C43" s="625"/>
      <c r="D43" s="626"/>
      <c r="E43" s="627"/>
      <c r="F43" s="300" t="str">
        <f>C42</f>
        <v>介護従業者</v>
      </c>
      <c r="G43" s="301"/>
      <c r="H43" s="632"/>
      <c r="I43" s="637"/>
      <c r="J43" s="638"/>
      <c r="K43" s="638"/>
      <c r="L43" s="639"/>
      <c r="M43" s="646"/>
      <c r="N43" s="647"/>
      <c r="O43" s="648"/>
      <c r="P43" s="302" t="s">
        <v>442</v>
      </c>
      <c r="Q43" s="303"/>
      <c r="R43" s="303"/>
      <c r="S43" s="304"/>
      <c r="T43" s="305"/>
      <c r="U43" s="306">
        <f>IF(U42="","",VLOOKUP(U42,'[1]【記載例】シフト記号表（勤務時間帯）'!$D$6:$X$47,21,FALSE))</f>
        <v>7.999999999999998</v>
      </c>
      <c r="V43" s="307">
        <f>IF(V42="","",VLOOKUP(V42,'[1]【記載例】シフト記号表（勤務時間帯）'!$D$6:$X$47,21,FALSE))</f>
      </c>
      <c r="W43" s="307">
        <f>IF(W42="","",VLOOKUP(W42,'[1]【記載例】シフト記号表（勤務時間帯）'!$D$6:$X$47,21,FALSE))</f>
        <v>8</v>
      </c>
      <c r="X43" s="307">
        <f>IF(X42="","",VLOOKUP(X42,'[1]【記載例】シフト記号表（勤務時間帯）'!$D$6:$X$47,21,FALSE))</f>
        <v>3</v>
      </c>
      <c r="Y43" s="307">
        <f>IF(Y42="","",VLOOKUP(Y42,'[1]【記載例】シフト記号表（勤務時間帯）'!$D$6:$X$47,21,FALSE))</f>
        <v>3</v>
      </c>
      <c r="Z43" s="307">
        <f>IF(Z42="","",VLOOKUP(Z42,'[1]【記載例】シフト記号表（勤務時間帯）'!$D$6:$X$47,21,FALSE))</f>
        <v>7.999999999999998</v>
      </c>
      <c r="AA43" s="308">
        <f>IF(AA42="","",VLOOKUP(AA42,'[1]【記載例】シフト記号表（勤務時間帯）'!$D$6:$X$47,21,FALSE))</f>
      </c>
      <c r="AB43" s="306">
        <f>IF(AB42="","",VLOOKUP(AB42,'[1]【記載例】シフト記号表（勤務時間帯）'!$D$6:$X$47,21,FALSE))</f>
        <v>7.999999999999998</v>
      </c>
      <c r="AC43" s="307">
        <f>IF(AC42="","",VLOOKUP(AC42,'[1]【記載例】シフト記号表（勤務時間帯）'!$D$6:$X$47,21,FALSE))</f>
      </c>
      <c r="AD43" s="307">
        <f>IF(AD42="","",VLOOKUP(AD42,'[1]【記載例】シフト記号表（勤務時間帯）'!$D$6:$X$47,21,FALSE))</f>
        <v>8</v>
      </c>
      <c r="AE43" s="307">
        <f>IF(AE42="","",VLOOKUP(AE42,'[1]【記載例】シフト記号表（勤務時間帯）'!$D$6:$X$47,21,FALSE))</f>
        <v>3</v>
      </c>
      <c r="AF43" s="307">
        <f>IF(AF42="","",VLOOKUP(AF42,'[1]【記載例】シフト記号表（勤務時間帯）'!$D$6:$X$47,21,FALSE))</f>
        <v>3</v>
      </c>
      <c r="AG43" s="307">
        <f>IF(AG42="","",VLOOKUP(AG42,'[1]【記載例】シフト記号表（勤務時間帯）'!$D$6:$X$47,21,FALSE))</f>
      </c>
      <c r="AH43" s="308">
        <f>IF(AH42="","",VLOOKUP(AH42,'[1]【記載例】シフト記号表（勤務時間帯）'!$D$6:$X$47,21,FALSE))</f>
        <v>7.999999999999998</v>
      </c>
      <c r="AI43" s="306">
        <f>IF(AI42="","",VLOOKUP(AI42,'[1]【記載例】シフト記号表（勤務時間帯）'!$D$6:$X$47,21,FALSE))</f>
        <v>3</v>
      </c>
      <c r="AJ43" s="307">
        <f>IF(AJ42="","",VLOOKUP(AJ42,'[1]【記載例】シフト記号表（勤務時間帯）'!$D$6:$X$47,21,FALSE))</f>
        <v>3</v>
      </c>
      <c r="AK43" s="307">
        <f>IF(AK42="","",VLOOKUP(AK42,'[1]【記載例】シフト記号表（勤務時間帯）'!$D$6:$X$47,21,FALSE))</f>
      </c>
      <c r="AL43" s="307">
        <f>IF(AL42="","",VLOOKUP(AL42,'[1]【記載例】シフト記号表（勤務時間帯）'!$D$6:$X$47,21,FALSE))</f>
        <v>7.999999999999998</v>
      </c>
      <c r="AM43" s="307">
        <f>IF(AM42="","",VLOOKUP(AM42,'[1]【記載例】シフト記号表（勤務時間帯）'!$D$6:$X$47,21,FALSE))</f>
        <v>7.999999999999998</v>
      </c>
      <c r="AN43" s="307">
        <f>IF(AN42="","",VLOOKUP(AN42,'[1]【記載例】シフト記号表（勤務時間帯）'!$D$6:$X$47,21,FALSE))</f>
        <v>8</v>
      </c>
      <c r="AO43" s="308">
        <f>IF(AO42="","",VLOOKUP(AO42,'[1]【記載例】シフト記号表（勤務時間帯）'!$D$6:$X$47,21,FALSE))</f>
      </c>
      <c r="AP43" s="306">
        <f>IF(AP42="","",VLOOKUP(AP42,'[1]【記載例】シフト記号表（勤務時間帯）'!$D$6:$X$47,21,FALSE))</f>
        <v>3</v>
      </c>
      <c r="AQ43" s="307">
        <f>IF(AQ42="","",VLOOKUP(AQ42,'[1]【記載例】シフト記号表（勤務時間帯）'!$D$6:$X$47,21,FALSE))</f>
        <v>3</v>
      </c>
      <c r="AR43" s="307">
        <f>IF(AR42="","",VLOOKUP(AR42,'[1]【記載例】シフト記号表（勤務時間帯）'!$D$6:$X$47,21,FALSE))</f>
      </c>
      <c r="AS43" s="307">
        <f>IF(AS42="","",VLOOKUP(AS42,'[1]【記載例】シフト記号表（勤務時間帯）'!$D$6:$X$47,21,FALSE))</f>
        <v>7.999999999999998</v>
      </c>
      <c r="AT43" s="307">
        <f>IF(AT42="","",VLOOKUP(AT42,'[1]【記載例】シフト記号表（勤務時間帯）'!$D$6:$X$47,21,FALSE))</f>
      </c>
      <c r="AU43" s="307">
        <f>IF(AU42="","",VLOOKUP(AU42,'[1]【記載例】シフト記号表（勤務時間帯）'!$D$6:$X$47,21,FALSE))</f>
        <v>3</v>
      </c>
      <c r="AV43" s="308">
        <f>IF(AV42="","",VLOOKUP(AV42,'[1]【記載例】シフト記号表（勤務時間帯）'!$D$6:$X$47,21,FALSE))</f>
        <v>3</v>
      </c>
      <c r="AW43" s="306">
        <f>IF(AW42="","",VLOOKUP(AW42,'[1]【記載例】シフト記号表（勤務時間帯）'!$D$6:$X$47,21,FALSE))</f>
      </c>
      <c r="AX43" s="307">
        <f>IF(AX42="","",VLOOKUP(AX42,'[1]【記載例】シフト記号表（勤務時間帯）'!$D$6:$X$47,21,FALSE))</f>
      </c>
      <c r="AY43" s="307">
        <f>IF(AY42="","",VLOOKUP(AY42,'[1]【記載例】シフト記号表（勤務時間帯）'!$D$6:$X$47,21,FALSE))</f>
      </c>
      <c r="AZ43" s="706">
        <f>IF($BC$3="４週",SUM(U43:AV43),IF($BC$3="暦月",SUM(U43:AY43),""))</f>
        <v>110</v>
      </c>
      <c r="BA43" s="707"/>
      <c r="BB43" s="708">
        <f>IF($BC$3="４週",AZ43/4,IF($BC$3="暦月",(AZ43/($BC$8/7)),""))</f>
        <v>27.5</v>
      </c>
      <c r="BC43" s="707"/>
      <c r="BD43" s="700"/>
      <c r="BE43" s="701"/>
      <c r="BF43" s="701"/>
      <c r="BG43" s="701"/>
      <c r="BH43" s="702"/>
    </row>
    <row r="44" spans="2:60" ht="20.25" customHeight="1">
      <c r="B44" s="309"/>
      <c r="C44" s="628"/>
      <c r="D44" s="629"/>
      <c r="E44" s="630"/>
      <c r="F44" s="310"/>
      <c r="G44" s="311" t="str">
        <f>C42</f>
        <v>介護従業者</v>
      </c>
      <c r="H44" s="633"/>
      <c r="I44" s="640"/>
      <c r="J44" s="641"/>
      <c r="K44" s="641"/>
      <c r="L44" s="642"/>
      <c r="M44" s="649"/>
      <c r="N44" s="650"/>
      <c r="O44" s="651"/>
      <c r="P44" s="312" t="s">
        <v>443</v>
      </c>
      <c r="Q44" s="332"/>
      <c r="R44" s="332"/>
      <c r="S44" s="314"/>
      <c r="T44" s="315"/>
      <c r="U44" s="316" t="str">
        <f>IF(U42="","",VLOOKUP(U42,'[1]【記載例】シフト記号表（勤務時間帯）'!$D$6:$Z$47,23,FALSE))</f>
        <v>-</v>
      </c>
      <c r="V44" s="317">
        <f>IF(V42="","",VLOOKUP(V42,'[1]【記載例】シフト記号表（勤務時間帯）'!$D$6:$Z$47,23,FALSE))</f>
      </c>
      <c r="W44" s="317" t="str">
        <f>IF(W42="","",VLOOKUP(W42,'[1]【記載例】シフト記号表（勤務時間帯）'!$D$6:$Z$47,23,FALSE))</f>
        <v>-</v>
      </c>
      <c r="X44" s="317">
        <f>IF(X42="","",VLOOKUP(X42,'[1]【記載例】シフト記号表（勤務時間帯）'!$D$6:$Z$47,23,FALSE))</f>
        <v>3.999999999999999</v>
      </c>
      <c r="Y44" s="317">
        <f>IF(Y42="","",VLOOKUP(Y42,'[1]【記載例】シフト記号表（勤務時間帯）'!$D$6:$Z$47,23,FALSE))</f>
        <v>6</v>
      </c>
      <c r="Z44" s="317" t="str">
        <f>IF(Z42="","",VLOOKUP(Z42,'[1]【記載例】シフト記号表（勤務時間帯）'!$D$6:$Z$47,23,FALSE))</f>
        <v>-</v>
      </c>
      <c r="AA44" s="318">
        <f>IF(AA42="","",VLOOKUP(AA42,'[1]【記載例】シフト記号表（勤務時間帯）'!$D$6:$Z$47,23,FALSE))</f>
      </c>
      <c r="AB44" s="316" t="str">
        <f>IF(AB42="","",VLOOKUP(AB42,'[1]【記載例】シフト記号表（勤務時間帯）'!$D$6:$Z$47,23,FALSE))</f>
        <v>-</v>
      </c>
      <c r="AC44" s="317">
        <f>IF(AC42="","",VLOOKUP(AC42,'[1]【記載例】シフト記号表（勤務時間帯）'!$D$6:$Z$47,23,FALSE))</f>
      </c>
      <c r="AD44" s="317" t="str">
        <f>IF(AD42="","",VLOOKUP(AD42,'[1]【記載例】シフト記号表（勤務時間帯）'!$D$6:$Z$47,23,FALSE))</f>
        <v>-</v>
      </c>
      <c r="AE44" s="317">
        <f>IF(AE42="","",VLOOKUP(AE42,'[1]【記載例】シフト記号表（勤務時間帯）'!$D$6:$Z$47,23,FALSE))</f>
        <v>3.999999999999999</v>
      </c>
      <c r="AF44" s="317">
        <f>IF(AF42="","",VLOOKUP(AF42,'[1]【記載例】シフト記号表（勤務時間帯）'!$D$6:$Z$47,23,FALSE))</f>
        <v>6</v>
      </c>
      <c r="AG44" s="317">
        <f>IF(AG42="","",VLOOKUP(AG42,'[1]【記載例】シフト記号表（勤務時間帯）'!$D$6:$Z$47,23,FALSE))</f>
      </c>
      <c r="AH44" s="318" t="str">
        <f>IF(AH42="","",VLOOKUP(AH42,'[1]【記載例】シフト記号表（勤務時間帯）'!$D$6:$Z$47,23,FALSE))</f>
        <v>-</v>
      </c>
      <c r="AI44" s="316">
        <f>IF(AI42="","",VLOOKUP(AI42,'[1]【記載例】シフト記号表（勤務時間帯）'!$D$6:$Z$47,23,FALSE))</f>
        <v>3.999999999999999</v>
      </c>
      <c r="AJ44" s="317">
        <f>IF(AJ42="","",VLOOKUP(AJ42,'[1]【記載例】シフト記号表（勤務時間帯）'!$D$6:$Z$47,23,FALSE))</f>
        <v>6</v>
      </c>
      <c r="AK44" s="317">
        <f>IF(AK42="","",VLOOKUP(AK42,'[1]【記載例】シフト記号表（勤務時間帯）'!$D$6:$Z$47,23,FALSE))</f>
      </c>
      <c r="AL44" s="317" t="str">
        <f>IF(AL42="","",VLOOKUP(AL42,'[1]【記載例】シフト記号表（勤務時間帯）'!$D$6:$Z$47,23,FALSE))</f>
        <v>-</v>
      </c>
      <c r="AM44" s="317" t="str">
        <f>IF(AM42="","",VLOOKUP(AM42,'[1]【記載例】シフト記号表（勤務時間帯）'!$D$6:$Z$47,23,FALSE))</f>
        <v>-</v>
      </c>
      <c r="AN44" s="317" t="str">
        <f>IF(AN42="","",VLOOKUP(AN42,'[1]【記載例】シフト記号表（勤務時間帯）'!$D$6:$Z$47,23,FALSE))</f>
        <v>-</v>
      </c>
      <c r="AO44" s="318">
        <f>IF(AO42="","",VLOOKUP(AO42,'[1]【記載例】シフト記号表（勤務時間帯）'!$D$6:$Z$47,23,FALSE))</f>
      </c>
      <c r="AP44" s="316">
        <f>IF(AP42="","",VLOOKUP(AP42,'[1]【記載例】シフト記号表（勤務時間帯）'!$D$6:$Z$47,23,FALSE))</f>
        <v>3.999999999999999</v>
      </c>
      <c r="AQ44" s="317">
        <f>IF(AQ42="","",VLOOKUP(AQ42,'[1]【記載例】シフト記号表（勤務時間帯）'!$D$6:$Z$47,23,FALSE))</f>
        <v>6</v>
      </c>
      <c r="AR44" s="317">
        <f>IF(AR42="","",VLOOKUP(AR42,'[1]【記載例】シフト記号表（勤務時間帯）'!$D$6:$Z$47,23,FALSE))</f>
      </c>
      <c r="AS44" s="317" t="str">
        <f>IF(AS42="","",VLOOKUP(AS42,'[1]【記載例】シフト記号表（勤務時間帯）'!$D$6:$Z$47,23,FALSE))</f>
        <v>-</v>
      </c>
      <c r="AT44" s="317">
        <f>IF(AT42="","",VLOOKUP(AT42,'[1]【記載例】シフト記号表（勤務時間帯）'!$D$6:$Z$47,23,FALSE))</f>
      </c>
      <c r="AU44" s="317">
        <f>IF(AU42="","",VLOOKUP(AU42,'[1]【記載例】シフト記号表（勤務時間帯）'!$D$6:$Z$47,23,FALSE))</f>
        <v>3.999999999999999</v>
      </c>
      <c r="AV44" s="318">
        <f>IF(AV42="","",VLOOKUP(AV42,'[1]【記載例】シフト記号表（勤務時間帯）'!$D$6:$Z$47,23,FALSE))</f>
        <v>6</v>
      </c>
      <c r="AW44" s="316">
        <f>IF(AW42="","",VLOOKUP(AW42,'[1]【記載例】シフト記号表（勤務時間帯）'!$D$6:$Z$47,23,FALSE))</f>
      </c>
      <c r="AX44" s="317">
        <f>IF(AX42="","",VLOOKUP(AX42,'[1]【記載例】シフト記号表（勤務時間帯）'!$D$6:$Z$47,23,FALSE))</f>
      </c>
      <c r="AY44" s="317">
        <f>IF(AY42="","",VLOOKUP(AY42,'[1]【記載例】シフト記号表（勤務時間帯）'!$D$6:$Z$47,23,FALSE))</f>
      </c>
      <c r="AZ44" s="709">
        <f>IF($BC$3="４週",SUM(U44:AV44),IF($BC$3="暦月",SUM(U44:AY44),""))</f>
        <v>50</v>
      </c>
      <c r="BA44" s="710"/>
      <c r="BB44" s="711">
        <f>IF($BC$3="４週",AZ44/4,IF($BC$3="暦月",(AZ44/($BC$8/7)),""))</f>
        <v>12.5</v>
      </c>
      <c r="BC44" s="710"/>
      <c r="BD44" s="703"/>
      <c r="BE44" s="704"/>
      <c r="BF44" s="704"/>
      <c r="BG44" s="704"/>
      <c r="BH44" s="705"/>
    </row>
    <row r="45" spans="2:60" ht="20.25" customHeight="1">
      <c r="B45" s="319"/>
      <c r="C45" s="712" t="s">
        <v>460</v>
      </c>
      <c r="D45" s="713"/>
      <c r="E45" s="714"/>
      <c r="F45" s="300"/>
      <c r="G45" s="301"/>
      <c r="H45" s="728" t="s">
        <v>450</v>
      </c>
      <c r="I45" s="716" t="s">
        <v>461</v>
      </c>
      <c r="J45" s="717"/>
      <c r="K45" s="717"/>
      <c r="L45" s="718"/>
      <c r="M45" s="719" t="s">
        <v>479</v>
      </c>
      <c r="N45" s="720"/>
      <c r="O45" s="721"/>
      <c r="P45" s="322" t="s">
        <v>441</v>
      </c>
      <c r="Q45" s="323"/>
      <c r="R45" s="323"/>
      <c r="S45" s="324"/>
      <c r="T45" s="325"/>
      <c r="U45" s="326" t="s">
        <v>469</v>
      </c>
      <c r="V45" s="327" t="s">
        <v>453</v>
      </c>
      <c r="W45" s="327" t="s">
        <v>454</v>
      </c>
      <c r="X45" s="327"/>
      <c r="Y45" s="327"/>
      <c r="Z45" s="327" t="s">
        <v>473</v>
      </c>
      <c r="AA45" s="328" t="s">
        <v>468</v>
      </c>
      <c r="AB45" s="326" t="s">
        <v>469</v>
      </c>
      <c r="AC45" s="327"/>
      <c r="AD45" s="327"/>
      <c r="AE45" s="327" t="s">
        <v>470</v>
      </c>
      <c r="AF45" s="327" t="s">
        <v>454</v>
      </c>
      <c r="AG45" s="327" t="s">
        <v>454</v>
      </c>
      <c r="AH45" s="328" t="s">
        <v>468</v>
      </c>
      <c r="AI45" s="326" t="s">
        <v>469</v>
      </c>
      <c r="AJ45" s="327" t="s">
        <v>454</v>
      </c>
      <c r="AK45" s="327"/>
      <c r="AL45" s="327" t="s">
        <v>471</v>
      </c>
      <c r="AM45" s="327" t="s">
        <v>468</v>
      </c>
      <c r="AN45" s="327" t="s">
        <v>469</v>
      </c>
      <c r="AO45" s="328"/>
      <c r="AP45" s="326"/>
      <c r="AQ45" s="327" t="s">
        <v>468</v>
      </c>
      <c r="AR45" s="327" t="s">
        <v>469</v>
      </c>
      <c r="AS45" s="327"/>
      <c r="AT45" s="327" t="s">
        <v>470</v>
      </c>
      <c r="AU45" s="327" t="s">
        <v>471</v>
      </c>
      <c r="AV45" s="328" t="s">
        <v>468</v>
      </c>
      <c r="AW45" s="326"/>
      <c r="AX45" s="327"/>
      <c r="AY45" s="327"/>
      <c r="AZ45" s="722"/>
      <c r="BA45" s="723"/>
      <c r="BB45" s="724"/>
      <c r="BC45" s="723"/>
      <c r="BD45" s="725"/>
      <c r="BE45" s="726"/>
      <c r="BF45" s="726"/>
      <c r="BG45" s="726"/>
      <c r="BH45" s="727"/>
    </row>
    <row r="46" spans="2:60" ht="20.25" customHeight="1">
      <c r="B46" s="299">
        <f>B43+1</f>
        <v>9</v>
      </c>
      <c r="C46" s="625"/>
      <c r="D46" s="626"/>
      <c r="E46" s="627"/>
      <c r="F46" s="300" t="str">
        <f>C45</f>
        <v>介護従業者</v>
      </c>
      <c r="G46" s="301"/>
      <c r="H46" s="632"/>
      <c r="I46" s="637"/>
      <c r="J46" s="638"/>
      <c r="K46" s="638"/>
      <c r="L46" s="639"/>
      <c r="M46" s="646"/>
      <c r="N46" s="647"/>
      <c r="O46" s="648"/>
      <c r="P46" s="302" t="s">
        <v>442</v>
      </c>
      <c r="Q46" s="303"/>
      <c r="R46" s="303"/>
      <c r="S46" s="304"/>
      <c r="T46" s="305"/>
      <c r="U46" s="306">
        <f>IF(U45="","",VLOOKUP(U45,'[1]【記載例】シフト記号表（勤務時間帯）'!$D$6:$X$47,21,FALSE))</f>
        <v>3</v>
      </c>
      <c r="V46" s="307">
        <f>IF(V45="","",VLOOKUP(V45,'[1]【記載例】シフト記号表（勤務時間帯）'!$D$6:$X$47,21,FALSE))</f>
        <v>8</v>
      </c>
      <c r="W46" s="307">
        <f>IF(W45="","",VLOOKUP(W45,'[1]【記載例】シフト記号表（勤務時間帯）'!$D$6:$X$47,21,FALSE))</f>
        <v>8</v>
      </c>
      <c r="X46" s="307">
        <f>IF(X45="","",VLOOKUP(X45,'[1]【記載例】シフト記号表（勤務時間帯）'!$D$6:$X$47,21,FALSE))</f>
      </c>
      <c r="Y46" s="307">
        <f>IF(Y45="","",VLOOKUP(Y45,'[1]【記載例】シフト記号表（勤務時間帯）'!$D$6:$X$47,21,FALSE))</f>
      </c>
      <c r="Z46" s="307">
        <f>IF(Z45="","",VLOOKUP(Z45,'[1]【記載例】シフト記号表（勤務時間帯）'!$D$6:$X$47,21,FALSE))</f>
        <v>8</v>
      </c>
      <c r="AA46" s="308">
        <f>IF(AA45="","",VLOOKUP(AA45,'[1]【記載例】シフト記号表（勤務時間帯）'!$D$6:$X$47,21,FALSE))</f>
        <v>3</v>
      </c>
      <c r="AB46" s="306">
        <f>IF(AB45="","",VLOOKUP(AB45,'[1]【記載例】シフト記号表（勤務時間帯）'!$D$6:$X$47,21,FALSE))</f>
        <v>3</v>
      </c>
      <c r="AC46" s="307">
        <f>IF(AC45="","",VLOOKUP(AC45,'[1]【記載例】シフト記号表（勤務時間帯）'!$D$6:$X$47,21,FALSE))</f>
      </c>
      <c r="AD46" s="307">
        <f>IF(AD45="","",VLOOKUP(AD45,'[1]【記載例】シフト記号表（勤務時間帯）'!$D$6:$X$47,21,FALSE))</f>
      </c>
      <c r="AE46" s="307">
        <f>IF(AE45="","",VLOOKUP(AE45,'[1]【記載例】シフト記号表（勤務時間帯）'!$D$6:$X$47,21,FALSE))</f>
        <v>7.999999999999998</v>
      </c>
      <c r="AF46" s="307">
        <f>IF(AF45="","",VLOOKUP(AF45,'[1]【記載例】シフト記号表（勤務時間帯）'!$D$6:$X$47,21,FALSE))</f>
        <v>8</v>
      </c>
      <c r="AG46" s="307">
        <f>IF(AG45="","",VLOOKUP(AG45,'[1]【記載例】シフト記号表（勤務時間帯）'!$D$6:$X$47,21,FALSE))</f>
        <v>8</v>
      </c>
      <c r="AH46" s="308">
        <f>IF(AH45="","",VLOOKUP(AH45,'[1]【記載例】シフト記号表（勤務時間帯）'!$D$6:$X$47,21,FALSE))</f>
        <v>3</v>
      </c>
      <c r="AI46" s="306">
        <f>IF(AI45="","",VLOOKUP(AI45,'[1]【記載例】シフト記号表（勤務時間帯）'!$D$6:$X$47,21,FALSE))</f>
        <v>3</v>
      </c>
      <c r="AJ46" s="307">
        <f>IF(AJ45="","",VLOOKUP(AJ45,'[1]【記載例】シフト記号表（勤務時間帯）'!$D$6:$X$47,21,FALSE))</f>
        <v>8</v>
      </c>
      <c r="AK46" s="307">
        <f>IF(AK45="","",VLOOKUP(AK45,'[1]【記載例】シフト記号表（勤務時間帯）'!$D$6:$X$47,21,FALSE))</f>
      </c>
      <c r="AL46" s="307">
        <f>IF(AL45="","",VLOOKUP(AL45,'[1]【記載例】シフト記号表（勤務時間帯）'!$D$6:$X$47,21,FALSE))</f>
        <v>8</v>
      </c>
      <c r="AM46" s="307">
        <f>IF(AM45="","",VLOOKUP(AM45,'[1]【記載例】シフト記号表（勤務時間帯）'!$D$6:$X$47,21,FALSE))</f>
        <v>3</v>
      </c>
      <c r="AN46" s="307">
        <f>IF(AN45="","",VLOOKUP(AN45,'[1]【記載例】シフト記号表（勤務時間帯）'!$D$6:$X$47,21,FALSE))</f>
        <v>3</v>
      </c>
      <c r="AO46" s="308">
        <f>IF(AO45="","",VLOOKUP(AO45,'[1]【記載例】シフト記号表（勤務時間帯）'!$D$6:$X$47,21,FALSE))</f>
      </c>
      <c r="AP46" s="306">
        <f>IF(AP45="","",VLOOKUP(AP45,'[1]【記載例】シフト記号表（勤務時間帯）'!$D$6:$X$47,21,FALSE))</f>
      </c>
      <c r="AQ46" s="307">
        <f>IF(AQ45="","",VLOOKUP(AQ45,'[1]【記載例】シフト記号表（勤務時間帯）'!$D$6:$X$47,21,FALSE))</f>
        <v>3</v>
      </c>
      <c r="AR46" s="307">
        <f>IF(AR45="","",VLOOKUP(AR45,'[1]【記載例】シフト記号表（勤務時間帯）'!$D$6:$X$47,21,FALSE))</f>
        <v>3</v>
      </c>
      <c r="AS46" s="307">
        <f>IF(AS45="","",VLOOKUP(AS45,'[1]【記載例】シフト記号表（勤務時間帯）'!$D$6:$X$47,21,FALSE))</f>
      </c>
      <c r="AT46" s="307">
        <f>IF(AT45="","",VLOOKUP(AT45,'[1]【記載例】シフト記号表（勤務時間帯）'!$D$6:$X$47,21,FALSE))</f>
        <v>7.999999999999998</v>
      </c>
      <c r="AU46" s="307">
        <f>IF(AU45="","",VLOOKUP(AU45,'[1]【記載例】シフト記号表（勤務時間帯）'!$D$6:$X$47,21,FALSE))</f>
        <v>8</v>
      </c>
      <c r="AV46" s="308">
        <f>IF(AV45="","",VLOOKUP(AV45,'[1]【記載例】シフト記号表（勤務時間帯）'!$D$6:$X$47,21,FALSE))</f>
        <v>3</v>
      </c>
      <c r="AW46" s="306">
        <f>IF(AW45="","",VLOOKUP(AW45,'[1]【記載例】シフト記号表（勤務時間帯）'!$D$6:$X$47,21,FALSE))</f>
      </c>
      <c r="AX46" s="307">
        <f>IF(AX45="","",VLOOKUP(AX45,'[1]【記載例】シフト記号表（勤務時間帯）'!$D$6:$X$47,21,FALSE))</f>
      </c>
      <c r="AY46" s="307">
        <f>IF(AY45="","",VLOOKUP(AY45,'[1]【記載例】シフト記号表（勤務時間帯）'!$D$6:$X$47,21,FALSE))</f>
      </c>
      <c r="AZ46" s="706">
        <f>IF($BC$3="４週",SUM(U46:AV46),IF($BC$3="暦月",SUM(U46:AY46),""))</f>
        <v>110</v>
      </c>
      <c r="BA46" s="707"/>
      <c r="BB46" s="708">
        <f>IF($BC$3="４週",AZ46/4,IF($BC$3="暦月",(AZ46/($BC$8/7)),""))</f>
        <v>27.5</v>
      </c>
      <c r="BC46" s="707"/>
      <c r="BD46" s="700"/>
      <c r="BE46" s="701"/>
      <c r="BF46" s="701"/>
      <c r="BG46" s="701"/>
      <c r="BH46" s="702"/>
    </row>
    <row r="47" spans="2:60" ht="20.25" customHeight="1">
      <c r="B47" s="309"/>
      <c r="C47" s="628"/>
      <c r="D47" s="629"/>
      <c r="E47" s="630"/>
      <c r="F47" s="310"/>
      <c r="G47" s="311" t="str">
        <f>C45</f>
        <v>介護従業者</v>
      </c>
      <c r="H47" s="633"/>
      <c r="I47" s="640"/>
      <c r="J47" s="641"/>
      <c r="K47" s="641"/>
      <c r="L47" s="642"/>
      <c r="M47" s="649"/>
      <c r="N47" s="650"/>
      <c r="O47" s="651"/>
      <c r="P47" s="312" t="s">
        <v>443</v>
      </c>
      <c r="Q47" s="313"/>
      <c r="R47" s="313"/>
      <c r="S47" s="333"/>
      <c r="T47" s="334"/>
      <c r="U47" s="316">
        <f>IF(U45="","",VLOOKUP(U45,'[1]【記載例】シフト記号表（勤務時間帯）'!$D$6:$Z$47,23,FALSE))</f>
        <v>6</v>
      </c>
      <c r="V47" s="317" t="str">
        <f>IF(V45="","",VLOOKUP(V45,'[1]【記載例】シフト記号表（勤務時間帯）'!$D$6:$Z$47,23,FALSE))</f>
        <v>-</v>
      </c>
      <c r="W47" s="317" t="str">
        <f>IF(W45="","",VLOOKUP(W45,'[1]【記載例】シフト記号表（勤務時間帯）'!$D$6:$Z$47,23,FALSE))</f>
        <v>-</v>
      </c>
      <c r="X47" s="317">
        <f>IF(X45="","",VLOOKUP(X45,'[1]【記載例】シフト記号表（勤務時間帯）'!$D$6:$Z$47,23,FALSE))</f>
      </c>
      <c r="Y47" s="317">
        <f>IF(Y45="","",VLOOKUP(Y45,'[1]【記載例】シフト記号表（勤務時間帯）'!$D$6:$Z$47,23,FALSE))</f>
      </c>
      <c r="Z47" s="317" t="str">
        <f>IF(Z45="","",VLOOKUP(Z45,'[1]【記載例】シフト記号表（勤務時間帯）'!$D$6:$Z$47,23,FALSE))</f>
        <v>-</v>
      </c>
      <c r="AA47" s="318">
        <f>IF(AA45="","",VLOOKUP(AA45,'[1]【記載例】シフト記号表（勤務時間帯）'!$D$6:$Z$47,23,FALSE))</f>
        <v>3.999999999999999</v>
      </c>
      <c r="AB47" s="316">
        <f>IF(AB45="","",VLOOKUP(AB45,'[1]【記載例】シフト記号表（勤務時間帯）'!$D$6:$Z$47,23,FALSE))</f>
        <v>6</v>
      </c>
      <c r="AC47" s="317">
        <f>IF(AC45="","",VLOOKUP(AC45,'[1]【記載例】シフト記号表（勤務時間帯）'!$D$6:$Z$47,23,FALSE))</f>
      </c>
      <c r="AD47" s="317">
        <f>IF(AD45="","",VLOOKUP(AD45,'[1]【記載例】シフト記号表（勤務時間帯）'!$D$6:$Z$47,23,FALSE))</f>
      </c>
      <c r="AE47" s="317" t="str">
        <f>IF(AE45="","",VLOOKUP(AE45,'[1]【記載例】シフト記号表（勤務時間帯）'!$D$6:$Z$47,23,FALSE))</f>
        <v>-</v>
      </c>
      <c r="AF47" s="317" t="str">
        <f>IF(AF45="","",VLOOKUP(AF45,'[1]【記載例】シフト記号表（勤務時間帯）'!$D$6:$Z$47,23,FALSE))</f>
        <v>-</v>
      </c>
      <c r="AG47" s="317" t="str">
        <f>IF(AG45="","",VLOOKUP(AG45,'[1]【記載例】シフト記号表（勤務時間帯）'!$D$6:$Z$47,23,FALSE))</f>
        <v>-</v>
      </c>
      <c r="AH47" s="318">
        <f>IF(AH45="","",VLOOKUP(AH45,'[1]【記載例】シフト記号表（勤務時間帯）'!$D$6:$Z$47,23,FALSE))</f>
        <v>3.999999999999999</v>
      </c>
      <c r="AI47" s="316">
        <f>IF(AI45="","",VLOOKUP(AI45,'[1]【記載例】シフト記号表（勤務時間帯）'!$D$6:$Z$47,23,FALSE))</f>
        <v>6</v>
      </c>
      <c r="AJ47" s="317" t="str">
        <f>IF(AJ45="","",VLOOKUP(AJ45,'[1]【記載例】シフト記号表（勤務時間帯）'!$D$6:$Z$47,23,FALSE))</f>
        <v>-</v>
      </c>
      <c r="AK47" s="317">
        <f>IF(AK45="","",VLOOKUP(AK45,'[1]【記載例】シフト記号表（勤務時間帯）'!$D$6:$Z$47,23,FALSE))</f>
      </c>
      <c r="AL47" s="317" t="str">
        <f>IF(AL45="","",VLOOKUP(AL45,'[1]【記載例】シフト記号表（勤務時間帯）'!$D$6:$Z$47,23,FALSE))</f>
        <v>-</v>
      </c>
      <c r="AM47" s="317">
        <f>IF(AM45="","",VLOOKUP(AM45,'[1]【記載例】シフト記号表（勤務時間帯）'!$D$6:$Z$47,23,FALSE))</f>
        <v>3.999999999999999</v>
      </c>
      <c r="AN47" s="317">
        <f>IF(AN45="","",VLOOKUP(AN45,'[1]【記載例】シフト記号表（勤務時間帯）'!$D$6:$Z$47,23,FALSE))</f>
        <v>6</v>
      </c>
      <c r="AO47" s="318">
        <f>IF(AO45="","",VLOOKUP(AO45,'[1]【記載例】シフト記号表（勤務時間帯）'!$D$6:$Z$47,23,FALSE))</f>
      </c>
      <c r="AP47" s="316">
        <f>IF(AP45="","",VLOOKUP(AP45,'[1]【記載例】シフト記号表（勤務時間帯）'!$D$6:$Z$47,23,FALSE))</f>
      </c>
      <c r="AQ47" s="317">
        <f>IF(AQ45="","",VLOOKUP(AQ45,'[1]【記載例】シフト記号表（勤務時間帯）'!$D$6:$Z$47,23,FALSE))</f>
        <v>3.999999999999999</v>
      </c>
      <c r="AR47" s="317">
        <f>IF(AR45="","",VLOOKUP(AR45,'[1]【記載例】シフト記号表（勤務時間帯）'!$D$6:$Z$47,23,FALSE))</f>
        <v>6</v>
      </c>
      <c r="AS47" s="317">
        <f>IF(AS45="","",VLOOKUP(AS45,'[1]【記載例】シフト記号表（勤務時間帯）'!$D$6:$Z$47,23,FALSE))</f>
      </c>
      <c r="AT47" s="317" t="str">
        <f>IF(AT45="","",VLOOKUP(AT45,'[1]【記載例】シフト記号表（勤務時間帯）'!$D$6:$Z$47,23,FALSE))</f>
        <v>-</v>
      </c>
      <c r="AU47" s="317" t="str">
        <f>IF(AU45="","",VLOOKUP(AU45,'[1]【記載例】シフト記号表（勤務時間帯）'!$D$6:$Z$47,23,FALSE))</f>
        <v>-</v>
      </c>
      <c r="AV47" s="318">
        <f>IF(AV45="","",VLOOKUP(AV45,'[1]【記載例】シフト記号表（勤務時間帯）'!$D$6:$Z$47,23,FALSE))</f>
        <v>3.999999999999999</v>
      </c>
      <c r="AW47" s="316">
        <f>IF(AW45="","",VLOOKUP(AW45,'[1]【記載例】シフト記号表（勤務時間帯）'!$D$6:$Z$47,23,FALSE))</f>
      </c>
      <c r="AX47" s="317">
        <f>IF(AX45="","",VLOOKUP(AX45,'[1]【記載例】シフト記号表（勤務時間帯）'!$D$6:$Z$47,23,FALSE))</f>
      </c>
      <c r="AY47" s="317">
        <f>IF(AY45="","",VLOOKUP(AY45,'[1]【記載例】シフト記号表（勤務時間帯）'!$D$6:$Z$47,23,FALSE))</f>
      </c>
      <c r="AZ47" s="709">
        <f>IF($BC$3="４週",SUM(U47:AV47),IF($BC$3="暦月",SUM(U47:AY47),""))</f>
        <v>50</v>
      </c>
      <c r="BA47" s="710"/>
      <c r="BB47" s="711">
        <f>IF($BC$3="４週",AZ47/4,IF($BC$3="暦月",(AZ47/($BC$8/7)),""))</f>
        <v>12.5</v>
      </c>
      <c r="BC47" s="710"/>
      <c r="BD47" s="703"/>
      <c r="BE47" s="704"/>
      <c r="BF47" s="704"/>
      <c r="BG47" s="704"/>
      <c r="BH47" s="705"/>
    </row>
    <row r="48" spans="2:60" ht="20.25" customHeight="1">
      <c r="B48" s="319"/>
      <c r="C48" s="712" t="s">
        <v>460</v>
      </c>
      <c r="D48" s="713"/>
      <c r="E48" s="714"/>
      <c r="F48" s="300"/>
      <c r="G48" s="301"/>
      <c r="H48" s="728" t="s">
        <v>480</v>
      </c>
      <c r="I48" s="716" t="s">
        <v>466</v>
      </c>
      <c r="J48" s="717"/>
      <c r="K48" s="717"/>
      <c r="L48" s="718"/>
      <c r="M48" s="719" t="s">
        <v>481</v>
      </c>
      <c r="N48" s="720"/>
      <c r="O48" s="721"/>
      <c r="P48" s="322" t="s">
        <v>441</v>
      </c>
      <c r="Q48" s="329"/>
      <c r="R48" s="329"/>
      <c r="S48" s="330"/>
      <c r="T48" s="335"/>
      <c r="U48" s="326"/>
      <c r="V48" s="327"/>
      <c r="W48" s="327"/>
      <c r="X48" s="327" t="s">
        <v>465</v>
      </c>
      <c r="Y48" s="327" t="s">
        <v>482</v>
      </c>
      <c r="Z48" s="327"/>
      <c r="AA48" s="328"/>
      <c r="AB48" s="326"/>
      <c r="AC48" s="327"/>
      <c r="AD48" s="327"/>
      <c r="AE48" s="327" t="s">
        <v>470</v>
      </c>
      <c r="AF48" s="327" t="s">
        <v>482</v>
      </c>
      <c r="AG48" s="327"/>
      <c r="AH48" s="328"/>
      <c r="AI48" s="326"/>
      <c r="AJ48" s="327"/>
      <c r="AK48" s="327"/>
      <c r="AL48" s="327" t="s">
        <v>470</v>
      </c>
      <c r="AM48" s="327" t="s">
        <v>482</v>
      </c>
      <c r="AN48" s="327"/>
      <c r="AO48" s="328"/>
      <c r="AP48" s="326"/>
      <c r="AQ48" s="327"/>
      <c r="AR48" s="327"/>
      <c r="AS48" s="327" t="s">
        <v>465</v>
      </c>
      <c r="AT48" s="327" t="s">
        <v>482</v>
      </c>
      <c r="AU48" s="327"/>
      <c r="AV48" s="328"/>
      <c r="AW48" s="326"/>
      <c r="AX48" s="327"/>
      <c r="AY48" s="327"/>
      <c r="AZ48" s="722"/>
      <c r="BA48" s="723"/>
      <c r="BB48" s="724"/>
      <c r="BC48" s="723"/>
      <c r="BD48" s="725"/>
      <c r="BE48" s="726"/>
      <c r="BF48" s="726"/>
      <c r="BG48" s="726"/>
      <c r="BH48" s="727"/>
    </row>
    <row r="49" spans="2:60" ht="20.25" customHeight="1">
      <c r="B49" s="299">
        <f>B46+1</f>
        <v>10</v>
      </c>
      <c r="C49" s="625"/>
      <c r="D49" s="626"/>
      <c r="E49" s="627"/>
      <c r="F49" s="300" t="str">
        <f>C48</f>
        <v>介護従業者</v>
      </c>
      <c r="G49" s="301"/>
      <c r="H49" s="632"/>
      <c r="I49" s="637"/>
      <c r="J49" s="638"/>
      <c r="K49" s="638"/>
      <c r="L49" s="639"/>
      <c r="M49" s="646"/>
      <c r="N49" s="647"/>
      <c r="O49" s="648"/>
      <c r="P49" s="302" t="s">
        <v>442</v>
      </c>
      <c r="Q49" s="303"/>
      <c r="R49" s="303"/>
      <c r="S49" s="304"/>
      <c r="T49" s="305"/>
      <c r="U49" s="306">
        <f>IF(U48="","",VLOOKUP(U48,'[1]【記載例】シフト記号表（勤務時間帯）'!$D$6:$X$47,21,FALSE))</f>
      </c>
      <c r="V49" s="307">
        <f>IF(V48="","",VLOOKUP(V48,'[1]【記載例】シフト記号表（勤務時間帯）'!$D$6:$X$47,21,FALSE))</f>
      </c>
      <c r="W49" s="307">
        <f>IF(W48="","",VLOOKUP(W48,'[1]【記載例】シフト記号表（勤務時間帯）'!$D$6:$X$47,21,FALSE))</f>
      </c>
      <c r="X49" s="307">
        <f>IF(X48="","",VLOOKUP(X48,'[1]【記載例】シフト記号表（勤務時間帯）'!$D$6:$X$47,21,FALSE))</f>
        <v>7.999999999999998</v>
      </c>
      <c r="Y49" s="307">
        <f>IF(Y48="","",VLOOKUP(Y48,'[1]【記載例】シフト記号表（勤務時間帯）'!$D$6:$X$47,21,FALSE))</f>
        <v>5.999999999999998</v>
      </c>
      <c r="Z49" s="307">
        <f>IF(Z48="","",VLOOKUP(Z48,'[1]【記載例】シフト記号表（勤務時間帯）'!$D$6:$X$47,21,FALSE))</f>
      </c>
      <c r="AA49" s="308">
        <f>IF(AA48="","",VLOOKUP(AA48,'[1]【記載例】シフト記号表（勤務時間帯）'!$D$6:$X$47,21,FALSE))</f>
      </c>
      <c r="AB49" s="306">
        <f>IF(AB48="","",VLOOKUP(AB48,'[1]【記載例】シフト記号表（勤務時間帯）'!$D$6:$X$47,21,FALSE))</f>
      </c>
      <c r="AC49" s="307">
        <f>IF(AC48="","",VLOOKUP(AC48,'[1]【記載例】シフト記号表（勤務時間帯）'!$D$6:$X$47,21,FALSE))</f>
      </c>
      <c r="AD49" s="307">
        <f>IF(AD48="","",VLOOKUP(AD48,'[1]【記載例】シフト記号表（勤務時間帯）'!$D$6:$X$47,21,FALSE))</f>
      </c>
      <c r="AE49" s="307">
        <f>IF(AE48="","",VLOOKUP(AE48,'[1]【記載例】シフト記号表（勤務時間帯）'!$D$6:$X$47,21,FALSE))</f>
        <v>7.999999999999998</v>
      </c>
      <c r="AF49" s="307">
        <f>IF(AF48="","",VLOOKUP(AF48,'[1]【記載例】シフト記号表（勤務時間帯）'!$D$6:$X$47,21,FALSE))</f>
        <v>5.999999999999998</v>
      </c>
      <c r="AG49" s="307">
        <f>IF(AG48="","",VLOOKUP(AG48,'[1]【記載例】シフト記号表（勤務時間帯）'!$D$6:$X$47,21,FALSE))</f>
      </c>
      <c r="AH49" s="308">
        <f>IF(AH48="","",VLOOKUP(AH48,'[1]【記載例】シフト記号表（勤務時間帯）'!$D$6:$X$47,21,FALSE))</f>
      </c>
      <c r="AI49" s="306">
        <f>IF(AI48="","",VLOOKUP(AI48,'[1]【記載例】シフト記号表（勤務時間帯）'!$D$6:$X$47,21,FALSE))</f>
      </c>
      <c r="AJ49" s="307">
        <f>IF(AJ48="","",VLOOKUP(AJ48,'[1]【記載例】シフト記号表（勤務時間帯）'!$D$6:$X$47,21,FALSE))</f>
      </c>
      <c r="AK49" s="307">
        <f>IF(AK48="","",VLOOKUP(AK48,'[1]【記載例】シフト記号表（勤務時間帯）'!$D$6:$X$47,21,FALSE))</f>
      </c>
      <c r="AL49" s="307">
        <f>IF(AL48="","",VLOOKUP(AL48,'[1]【記載例】シフト記号表（勤務時間帯）'!$D$6:$X$47,21,FALSE))</f>
        <v>7.999999999999998</v>
      </c>
      <c r="AM49" s="307">
        <f>IF(AM48="","",VLOOKUP(AM48,'[1]【記載例】シフト記号表（勤務時間帯）'!$D$6:$X$47,21,FALSE))</f>
        <v>5.999999999999998</v>
      </c>
      <c r="AN49" s="307">
        <f>IF(AN48="","",VLOOKUP(AN48,'[1]【記載例】シフト記号表（勤務時間帯）'!$D$6:$X$47,21,FALSE))</f>
      </c>
      <c r="AO49" s="308">
        <f>IF(AO48="","",VLOOKUP(AO48,'[1]【記載例】シフト記号表（勤務時間帯）'!$D$6:$X$47,21,FALSE))</f>
      </c>
      <c r="AP49" s="306">
        <f>IF(AP48="","",VLOOKUP(AP48,'[1]【記載例】シフト記号表（勤務時間帯）'!$D$6:$X$47,21,FALSE))</f>
      </c>
      <c r="AQ49" s="307">
        <f>IF(AQ48="","",VLOOKUP(AQ48,'[1]【記載例】シフト記号表（勤務時間帯）'!$D$6:$X$47,21,FALSE))</f>
      </c>
      <c r="AR49" s="307">
        <f>IF(AR48="","",VLOOKUP(AR48,'[1]【記載例】シフト記号表（勤務時間帯）'!$D$6:$X$47,21,FALSE))</f>
      </c>
      <c r="AS49" s="307">
        <f>IF(AS48="","",VLOOKUP(AS48,'[1]【記載例】シフト記号表（勤務時間帯）'!$D$6:$X$47,21,FALSE))</f>
        <v>7.999999999999998</v>
      </c>
      <c r="AT49" s="307">
        <f>IF(AT48="","",VLOOKUP(AT48,'[1]【記載例】シフト記号表（勤務時間帯）'!$D$6:$X$47,21,FALSE))</f>
        <v>5.999999999999998</v>
      </c>
      <c r="AU49" s="307">
        <f>IF(AU48="","",VLOOKUP(AU48,'[1]【記載例】シフト記号表（勤務時間帯）'!$D$6:$X$47,21,FALSE))</f>
      </c>
      <c r="AV49" s="308">
        <f>IF(AV48="","",VLOOKUP(AV48,'[1]【記載例】シフト記号表（勤務時間帯）'!$D$6:$X$47,21,FALSE))</f>
      </c>
      <c r="AW49" s="306">
        <f>IF(AW48="","",VLOOKUP(AW48,'[1]【記載例】シフト記号表（勤務時間帯）'!$D$6:$X$47,21,FALSE))</f>
      </c>
      <c r="AX49" s="307">
        <f>IF(AX48="","",VLOOKUP(AX48,'[1]【記載例】シフト記号表（勤務時間帯）'!$D$6:$X$47,21,FALSE))</f>
      </c>
      <c r="AY49" s="307">
        <f>IF(AY48="","",VLOOKUP(AY48,'[1]【記載例】シフト記号表（勤務時間帯）'!$D$6:$X$47,21,FALSE))</f>
      </c>
      <c r="AZ49" s="706">
        <f>IF($BC$3="４週",SUM(U49:AV49),IF($BC$3="暦月",SUM(U49:AY49),""))</f>
        <v>55.99999999999999</v>
      </c>
      <c r="BA49" s="707"/>
      <c r="BB49" s="708">
        <f>IF($BC$3="４週",AZ49/4,IF($BC$3="暦月",(AZ49/($BC$8/7)),""))</f>
        <v>13.999999999999998</v>
      </c>
      <c r="BC49" s="707"/>
      <c r="BD49" s="700"/>
      <c r="BE49" s="701"/>
      <c r="BF49" s="701"/>
      <c r="BG49" s="701"/>
      <c r="BH49" s="702"/>
    </row>
    <row r="50" spans="2:60" ht="20.25" customHeight="1">
      <c r="B50" s="309"/>
      <c r="C50" s="628"/>
      <c r="D50" s="629"/>
      <c r="E50" s="630"/>
      <c r="F50" s="310"/>
      <c r="G50" s="311" t="str">
        <f>C48</f>
        <v>介護従業者</v>
      </c>
      <c r="H50" s="633"/>
      <c r="I50" s="640"/>
      <c r="J50" s="641"/>
      <c r="K50" s="641"/>
      <c r="L50" s="642"/>
      <c r="M50" s="649"/>
      <c r="N50" s="650"/>
      <c r="O50" s="651"/>
      <c r="P50" s="336" t="s">
        <v>443</v>
      </c>
      <c r="Q50" s="337"/>
      <c r="R50" s="337"/>
      <c r="S50" s="338"/>
      <c r="T50" s="339"/>
      <c r="U50" s="316">
        <f>IF(U48="","",VLOOKUP(U48,'[1]【記載例】シフト記号表（勤務時間帯）'!$D$6:$Z$47,23,FALSE))</f>
      </c>
      <c r="V50" s="317">
        <f>IF(V48="","",VLOOKUP(V48,'[1]【記載例】シフト記号表（勤務時間帯）'!$D$6:$Z$47,23,FALSE))</f>
      </c>
      <c r="W50" s="317">
        <f>IF(W48="","",VLOOKUP(W48,'[1]【記載例】シフト記号表（勤務時間帯）'!$D$6:$Z$47,23,FALSE))</f>
      </c>
      <c r="X50" s="317" t="str">
        <f>IF(X48="","",VLOOKUP(X48,'[1]【記載例】シフト記号表（勤務時間帯）'!$D$6:$Z$47,23,FALSE))</f>
        <v>-</v>
      </c>
      <c r="Y50" s="317" t="str">
        <f>IF(Y48="","",VLOOKUP(Y48,'[1]【記載例】シフト記号表（勤務時間帯）'!$D$6:$Z$47,23,FALSE))</f>
        <v>-</v>
      </c>
      <c r="Z50" s="317">
        <f>IF(Z48="","",VLOOKUP(Z48,'[1]【記載例】シフト記号表（勤務時間帯）'!$D$6:$Z$47,23,FALSE))</f>
      </c>
      <c r="AA50" s="318">
        <f>IF(AA48="","",VLOOKUP(AA48,'[1]【記載例】シフト記号表（勤務時間帯）'!$D$6:$Z$47,23,FALSE))</f>
      </c>
      <c r="AB50" s="316">
        <f>IF(AB48="","",VLOOKUP(AB48,'[1]【記載例】シフト記号表（勤務時間帯）'!$D$6:$Z$47,23,FALSE))</f>
      </c>
      <c r="AC50" s="317">
        <f>IF(AC48="","",VLOOKUP(AC48,'[1]【記載例】シフト記号表（勤務時間帯）'!$D$6:$Z$47,23,FALSE))</f>
      </c>
      <c r="AD50" s="317">
        <f>IF(AD48="","",VLOOKUP(AD48,'[1]【記載例】シフト記号表（勤務時間帯）'!$D$6:$Z$47,23,FALSE))</f>
      </c>
      <c r="AE50" s="317" t="str">
        <f>IF(AE48="","",VLOOKUP(AE48,'[1]【記載例】シフト記号表（勤務時間帯）'!$D$6:$Z$47,23,FALSE))</f>
        <v>-</v>
      </c>
      <c r="AF50" s="317" t="str">
        <f>IF(AF48="","",VLOOKUP(AF48,'[1]【記載例】シフト記号表（勤務時間帯）'!$D$6:$Z$47,23,FALSE))</f>
        <v>-</v>
      </c>
      <c r="AG50" s="317">
        <f>IF(AG48="","",VLOOKUP(AG48,'[1]【記載例】シフト記号表（勤務時間帯）'!$D$6:$Z$47,23,FALSE))</f>
      </c>
      <c r="AH50" s="318">
        <f>IF(AH48="","",VLOOKUP(AH48,'[1]【記載例】シフト記号表（勤務時間帯）'!$D$6:$Z$47,23,FALSE))</f>
      </c>
      <c r="AI50" s="316">
        <f>IF(AI48="","",VLOOKUP(AI48,'[1]【記載例】シフト記号表（勤務時間帯）'!$D$6:$Z$47,23,FALSE))</f>
      </c>
      <c r="AJ50" s="317">
        <f>IF(AJ48="","",VLOOKUP(AJ48,'[1]【記載例】シフト記号表（勤務時間帯）'!$D$6:$Z$47,23,FALSE))</f>
      </c>
      <c r="AK50" s="317">
        <f>IF(AK48="","",VLOOKUP(AK48,'[1]【記載例】シフト記号表（勤務時間帯）'!$D$6:$Z$47,23,FALSE))</f>
      </c>
      <c r="AL50" s="317" t="str">
        <f>IF(AL48="","",VLOOKUP(AL48,'[1]【記載例】シフト記号表（勤務時間帯）'!$D$6:$Z$47,23,FALSE))</f>
        <v>-</v>
      </c>
      <c r="AM50" s="317" t="str">
        <f>IF(AM48="","",VLOOKUP(AM48,'[1]【記載例】シフト記号表（勤務時間帯）'!$D$6:$Z$47,23,FALSE))</f>
        <v>-</v>
      </c>
      <c r="AN50" s="317">
        <f>IF(AN48="","",VLOOKUP(AN48,'[1]【記載例】シフト記号表（勤務時間帯）'!$D$6:$Z$47,23,FALSE))</f>
      </c>
      <c r="AO50" s="318">
        <f>IF(AO48="","",VLOOKUP(AO48,'[1]【記載例】シフト記号表（勤務時間帯）'!$D$6:$Z$47,23,FALSE))</f>
      </c>
      <c r="AP50" s="316">
        <f>IF(AP48="","",VLOOKUP(AP48,'[1]【記載例】シフト記号表（勤務時間帯）'!$D$6:$Z$47,23,FALSE))</f>
      </c>
      <c r="AQ50" s="317">
        <f>IF(AQ48="","",VLOOKUP(AQ48,'[1]【記載例】シフト記号表（勤務時間帯）'!$D$6:$Z$47,23,FALSE))</f>
      </c>
      <c r="AR50" s="317">
        <f>IF(AR48="","",VLOOKUP(AR48,'[1]【記載例】シフト記号表（勤務時間帯）'!$D$6:$Z$47,23,FALSE))</f>
      </c>
      <c r="AS50" s="317" t="str">
        <f>IF(AS48="","",VLOOKUP(AS48,'[1]【記載例】シフト記号表（勤務時間帯）'!$D$6:$Z$47,23,FALSE))</f>
        <v>-</v>
      </c>
      <c r="AT50" s="317" t="str">
        <f>IF(AT48="","",VLOOKUP(AT48,'[1]【記載例】シフト記号表（勤務時間帯）'!$D$6:$Z$47,23,FALSE))</f>
        <v>-</v>
      </c>
      <c r="AU50" s="317">
        <f>IF(AU48="","",VLOOKUP(AU48,'[1]【記載例】シフト記号表（勤務時間帯）'!$D$6:$Z$47,23,FALSE))</f>
      </c>
      <c r="AV50" s="318">
        <f>IF(AV48="","",VLOOKUP(AV48,'[1]【記載例】シフト記号表（勤務時間帯）'!$D$6:$Z$47,23,FALSE))</f>
      </c>
      <c r="AW50" s="316">
        <f>IF(AW48="","",VLOOKUP(AW48,'[1]【記載例】シフト記号表（勤務時間帯）'!$D$6:$Z$47,23,FALSE))</f>
      </c>
      <c r="AX50" s="317">
        <f>IF(AX48="","",VLOOKUP(AX48,'[1]【記載例】シフト記号表（勤務時間帯）'!$D$6:$Z$47,23,FALSE))</f>
      </c>
      <c r="AY50" s="317">
        <f>IF(AY48="","",VLOOKUP(AY48,'[1]【記載例】シフト記号表（勤務時間帯）'!$D$6:$Z$47,23,FALSE))</f>
      </c>
      <c r="AZ50" s="709">
        <f>IF($BC$3="４週",SUM(U50:AV50),IF($BC$3="暦月",SUM(U50:AY50),""))</f>
        <v>0</v>
      </c>
      <c r="BA50" s="710"/>
      <c r="BB50" s="711">
        <f>IF($BC$3="４週",AZ50/4,IF($BC$3="暦月",(AZ50/($BC$8/7)),""))</f>
        <v>0</v>
      </c>
      <c r="BC50" s="710"/>
      <c r="BD50" s="703"/>
      <c r="BE50" s="704"/>
      <c r="BF50" s="704"/>
      <c r="BG50" s="704"/>
      <c r="BH50" s="705"/>
    </row>
    <row r="51" spans="2:60" ht="20.25" customHeight="1">
      <c r="B51" s="319"/>
      <c r="C51" s="712" t="s">
        <v>460</v>
      </c>
      <c r="D51" s="713"/>
      <c r="E51" s="714"/>
      <c r="F51" s="300"/>
      <c r="G51" s="301"/>
      <c r="H51" s="728" t="s">
        <v>480</v>
      </c>
      <c r="I51" s="716" t="s">
        <v>466</v>
      </c>
      <c r="J51" s="717"/>
      <c r="K51" s="717"/>
      <c r="L51" s="718"/>
      <c r="M51" s="719" t="s">
        <v>483</v>
      </c>
      <c r="N51" s="720"/>
      <c r="O51" s="721"/>
      <c r="P51" s="322" t="s">
        <v>441</v>
      </c>
      <c r="Q51" s="329"/>
      <c r="R51" s="329"/>
      <c r="S51" s="330"/>
      <c r="T51" s="335"/>
      <c r="U51" s="326"/>
      <c r="V51" s="327"/>
      <c r="W51" s="327"/>
      <c r="X51" s="327" t="s">
        <v>482</v>
      </c>
      <c r="Y51" s="327"/>
      <c r="Z51" s="327"/>
      <c r="AA51" s="328" t="s">
        <v>484</v>
      </c>
      <c r="AB51" s="326"/>
      <c r="AC51" s="327"/>
      <c r="AD51" s="327"/>
      <c r="AE51" s="327" t="s">
        <v>484</v>
      </c>
      <c r="AF51" s="327"/>
      <c r="AG51" s="327"/>
      <c r="AH51" s="328" t="s">
        <v>484</v>
      </c>
      <c r="AI51" s="326"/>
      <c r="AJ51" s="327"/>
      <c r="AK51" s="327"/>
      <c r="AL51" s="327" t="s">
        <v>484</v>
      </c>
      <c r="AM51" s="327"/>
      <c r="AN51" s="327"/>
      <c r="AO51" s="328" t="s">
        <v>484</v>
      </c>
      <c r="AP51" s="326"/>
      <c r="AQ51" s="327"/>
      <c r="AR51" s="327"/>
      <c r="AS51" s="327" t="s">
        <v>484</v>
      </c>
      <c r="AT51" s="327"/>
      <c r="AU51" s="327"/>
      <c r="AV51" s="328" t="s">
        <v>484</v>
      </c>
      <c r="AW51" s="326"/>
      <c r="AX51" s="327"/>
      <c r="AY51" s="327"/>
      <c r="AZ51" s="722"/>
      <c r="BA51" s="723"/>
      <c r="BB51" s="724"/>
      <c r="BC51" s="723"/>
      <c r="BD51" s="725"/>
      <c r="BE51" s="726"/>
      <c r="BF51" s="726"/>
      <c r="BG51" s="726"/>
      <c r="BH51" s="727"/>
    </row>
    <row r="52" spans="2:60" ht="20.25" customHeight="1">
      <c r="B52" s="299">
        <f>B49+1</f>
        <v>11</v>
      </c>
      <c r="C52" s="625"/>
      <c r="D52" s="626"/>
      <c r="E52" s="627"/>
      <c r="F52" s="300" t="str">
        <f>C51</f>
        <v>介護従業者</v>
      </c>
      <c r="G52" s="301"/>
      <c r="H52" s="632"/>
      <c r="I52" s="637"/>
      <c r="J52" s="638"/>
      <c r="K52" s="638"/>
      <c r="L52" s="639"/>
      <c r="M52" s="646"/>
      <c r="N52" s="647"/>
      <c r="O52" s="648"/>
      <c r="P52" s="302" t="s">
        <v>442</v>
      </c>
      <c r="Q52" s="303"/>
      <c r="R52" s="303"/>
      <c r="S52" s="304"/>
      <c r="T52" s="305"/>
      <c r="U52" s="306">
        <f>IF(U51="","",VLOOKUP(U51,'[1]【記載例】シフト記号表（勤務時間帯）'!$D$6:$X$47,21,FALSE))</f>
      </c>
      <c r="V52" s="307">
        <f>IF(V51="","",VLOOKUP(V51,'[1]【記載例】シフト記号表（勤務時間帯）'!$D$6:$X$47,21,FALSE))</f>
      </c>
      <c r="W52" s="307">
        <f>IF(W51="","",VLOOKUP(W51,'[1]【記載例】シフト記号表（勤務時間帯）'!$D$6:$X$47,21,FALSE))</f>
      </c>
      <c r="X52" s="307">
        <f>IF(X51="","",VLOOKUP(X51,'[1]【記載例】シフト記号表（勤務時間帯）'!$D$6:$X$47,21,FALSE))</f>
        <v>5.999999999999998</v>
      </c>
      <c r="Y52" s="307">
        <f>IF(Y51="","",VLOOKUP(Y51,'[1]【記載例】シフト記号表（勤務時間帯）'!$D$6:$X$47,21,FALSE))</f>
      </c>
      <c r="Z52" s="307">
        <f>IF(Z51="","",VLOOKUP(Z51,'[1]【記載例】シフト記号表（勤務時間帯）'!$D$6:$X$47,21,FALSE))</f>
      </c>
      <c r="AA52" s="308">
        <f>IF(AA51="","",VLOOKUP(AA51,'[1]【記載例】シフト記号表（勤務時間帯）'!$D$6:$X$47,21,FALSE))</f>
        <v>5.999999999999998</v>
      </c>
      <c r="AB52" s="306">
        <f>IF(AB51="","",VLOOKUP(AB51,'[1]【記載例】シフト記号表（勤務時間帯）'!$D$6:$X$47,21,FALSE))</f>
      </c>
      <c r="AC52" s="307">
        <f>IF(AC51="","",VLOOKUP(AC51,'[1]【記載例】シフト記号表（勤務時間帯）'!$D$6:$X$47,21,FALSE))</f>
      </c>
      <c r="AD52" s="307">
        <f>IF(AD51="","",VLOOKUP(AD51,'[1]【記載例】シフト記号表（勤務時間帯）'!$D$6:$X$47,21,FALSE))</f>
      </c>
      <c r="AE52" s="307">
        <f>IF(AE51="","",VLOOKUP(AE51,'[1]【記載例】シフト記号表（勤務時間帯）'!$D$6:$X$47,21,FALSE))</f>
        <v>5.999999999999998</v>
      </c>
      <c r="AF52" s="307">
        <f>IF(AF51="","",VLOOKUP(AF51,'[1]【記載例】シフト記号表（勤務時間帯）'!$D$6:$X$47,21,FALSE))</f>
      </c>
      <c r="AG52" s="307">
        <f>IF(AG51="","",VLOOKUP(AG51,'[1]【記載例】シフト記号表（勤務時間帯）'!$D$6:$X$47,21,FALSE))</f>
      </c>
      <c r="AH52" s="308">
        <f>IF(AH51="","",VLOOKUP(AH51,'[1]【記載例】シフト記号表（勤務時間帯）'!$D$6:$X$47,21,FALSE))</f>
        <v>5.999999999999998</v>
      </c>
      <c r="AI52" s="306">
        <f>IF(AI51="","",VLOOKUP(AI51,'[1]【記載例】シフト記号表（勤務時間帯）'!$D$6:$X$47,21,FALSE))</f>
      </c>
      <c r="AJ52" s="307">
        <f>IF(AJ51="","",VLOOKUP(AJ51,'[1]【記載例】シフト記号表（勤務時間帯）'!$D$6:$X$47,21,FALSE))</f>
      </c>
      <c r="AK52" s="307">
        <f>IF(AK51="","",VLOOKUP(AK51,'[1]【記載例】シフト記号表（勤務時間帯）'!$D$6:$X$47,21,FALSE))</f>
      </c>
      <c r="AL52" s="307">
        <f>IF(AL51="","",VLOOKUP(AL51,'[1]【記載例】シフト記号表（勤務時間帯）'!$D$6:$X$47,21,FALSE))</f>
        <v>5.999999999999998</v>
      </c>
      <c r="AM52" s="307">
        <f>IF(AM51="","",VLOOKUP(AM51,'[1]【記載例】シフト記号表（勤務時間帯）'!$D$6:$X$47,21,FALSE))</f>
      </c>
      <c r="AN52" s="307">
        <f>IF(AN51="","",VLOOKUP(AN51,'[1]【記載例】シフト記号表（勤務時間帯）'!$D$6:$X$47,21,FALSE))</f>
      </c>
      <c r="AO52" s="308">
        <f>IF(AO51="","",VLOOKUP(AO51,'[1]【記載例】シフト記号表（勤務時間帯）'!$D$6:$X$47,21,FALSE))</f>
        <v>5.999999999999998</v>
      </c>
      <c r="AP52" s="306">
        <f>IF(AP51="","",VLOOKUP(AP51,'[1]【記載例】シフト記号表（勤務時間帯）'!$D$6:$X$47,21,FALSE))</f>
      </c>
      <c r="AQ52" s="307">
        <f>IF(AQ51="","",VLOOKUP(AQ51,'[1]【記載例】シフト記号表（勤務時間帯）'!$D$6:$X$47,21,FALSE))</f>
      </c>
      <c r="AR52" s="307">
        <f>IF(AR51="","",VLOOKUP(AR51,'[1]【記載例】シフト記号表（勤務時間帯）'!$D$6:$X$47,21,FALSE))</f>
      </c>
      <c r="AS52" s="307">
        <f>IF(AS51="","",VLOOKUP(AS51,'[1]【記載例】シフト記号表（勤務時間帯）'!$D$6:$X$47,21,FALSE))</f>
        <v>5.999999999999998</v>
      </c>
      <c r="AT52" s="307">
        <f>IF(AT51="","",VLOOKUP(AT51,'[1]【記載例】シフト記号表（勤務時間帯）'!$D$6:$X$47,21,FALSE))</f>
      </c>
      <c r="AU52" s="307">
        <f>IF(AU51="","",VLOOKUP(AU51,'[1]【記載例】シフト記号表（勤務時間帯）'!$D$6:$X$47,21,FALSE))</f>
      </c>
      <c r="AV52" s="308">
        <f>IF(AV51="","",VLOOKUP(AV51,'[1]【記載例】シフト記号表（勤務時間帯）'!$D$6:$X$47,21,FALSE))</f>
        <v>5.999999999999998</v>
      </c>
      <c r="AW52" s="306">
        <f>IF(AW51="","",VLOOKUP(AW51,'[1]【記載例】シフト記号表（勤務時間帯）'!$D$6:$X$47,21,FALSE))</f>
      </c>
      <c r="AX52" s="307">
        <f>IF(AX51="","",VLOOKUP(AX51,'[1]【記載例】シフト記号表（勤務時間帯）'!$D$6:$X$47,21,FALSE))</f>
      </c>
      <c r="AY52" s="307">
        <f>IF(AY51="","",VLOOKUP(AY51,'[1]【記載例】シフト記号表（勤務時間帯）'!$D$6:$X$47,21,FALSE))</f>
      </c>
      <c r="AZ52" s="706">
        <f>IF($BC$3="４週",SUM(U52:AV52),IF($BC$3="暦月",SUM(U52:AY52),""))</f>
        <v>47.99999999999999</v>
      </c>
      <c r="BA52" s="707"/>
      <c r="BB52" s="708">
        <f>IF($BC$3="４週",AZ52/4,IF($BC$3="暦月",(AZ52/($BC$8/7)),""))</f>
        <v>11.999999999999998</v>
      </c>
      <c r="BC52" s="707"/>
      <c r="BD52" s="700"/>
      <c r="BE52" s="701"/>
      <c r="BF52" s="701"/>
      <c r="BG52" s="701"/>
      <c r="BH52" s="702"/>
    </row>
    <row r="53" spans="2:60" ht="20.25" customHeight="1">
      <c r="B53" s="309"/>
      <c r="C53" s="628"/>
      <c r="D53" s="629"/>
      <c r="E53" s="630"/>
      <c r="F53" s="310"/>
      <c r="G53" s="311" t="str">
        <f>C51</f>
        <v>介護従業者</v>
      </c>
      <c r="H53" s="633"/>
      <c r="I53" s="640"/>
      <c r="J53" s="641"/>
      <c r="K53" s="641"/>
      <c r="L53" s="642"/>
      <c r="M53" s="649"/>
      <c r="N53" s="650"/>
      <c r="O53" s="651"/>
      <c r="P53" s="336" t="s">
        <v>443</v>
      </c>
      <c r="Q53" s="337"/>
      <c r="R53" s="337"/>
      <c r="S53" s="338"/>
      <c r="T53" s="339"/>
      <c r="U53" s="316">
        <f>IF(U51="","",VLOOKUP(U51,'[1]【記載例】シフト記号表（勤務時間帯）'!$D$6:$Z$47,23,FALSE))</f>
      </c>
      <c r="V53" s="317">
        <f>IF(V51="","",VLOOKUP(V51,'[1]【記載例】シフト記号表（勤務時間帯）'!$D$6:$Z$47,23,FALSE))</f>
      </c>
      <c r="W53" s="317">
        <f>IF(W51="","",VLOOKUP(W51,'[1]【記載例】シフト記号表（勤務時間帯）'!$D$6:$Z$47,23,FALSE))</f>
      </c>
      <c r="X53" s="317" t="str">
        <f>IF(X51="","",VLOOKUP(X51,'[1]【記載例】シフト記号表（勤務時間帯）'!$D$6:$Z$47,23,FALSE))</f>
        <v>-</v>
      </c>
      <c r="Y53" s="317">
        <f>IF(Y51="","",VLOOKUP(Y51,'[1]【記載例】シフト記号表（勤務時間帯）'!$D$6:$Z$47,23,FALSE))</f>
      </c>
      <c r="Z53" s="317">
        <f>IF(Z51="","",VLOOKUP(Z51,'[1]【記載例】シフト記号表（勤務時間帯）'!$D$6:$Z$47,23,FALSE))</f>
      </c>
      <c r="AA53" s="318" t="str">
        <f>IF(AA51="","",VLOOKUP(AA51,'[1]【記載例】シフト記号表（勤務時間帯）'!$D$6:$Z$47,23,FALSE))</f>
        <v>-</v>
      </c>
      <c r="AB53" s="316">
        <f>IF(AB51="","",VLOOKUP(AB51,'[1]【記載例】シフト記号表（勤務時間帯）'!$D$6:$Z$47,23,FALSE))</f>
      </c>
      <c r="AC53" s="317">
        <f>IF(AC51="","",VLOOKUP(AC51,'[1]【記載例】シフト記号表（勤務時間帯）'!$D$6:$Z$47,23,FALSE))</f>
      </c>
      <c r="AD53" s="317">
        <f>IF(AD51="","",VLOOKUP(AD51,'[1]【記載例】シフト記号表（勤務時間帯）'!$D$6:$Z$47,23,FALSE))</f>
      </c>
      <c r="AE53" s="317" t="str">
        <f>IF(AE51="","",VLOOKUP(AE51,'[1]【記載例】シフト記号表（勤務時間帯）'!$D$6:$Z$47,23,FALSE))</f>
        <v>-</v>
      </c>
      <c r="AF53" s="317">
        <f>IF(AF51="","",VLOOKUP(AF51,'[1]【記載例】シフト記号表（勤務時間帯）'!$D$6:$Z$47,23,FALSE))</f>
      </c>
      <c r="AG53" s="317">
        <f>IF(AG51="","",VLOOKUP(AG51,'[1]【記載例】シフト記号表（勤務時間帯）'!$D$6:$Z$47,23,FALSE))</f>
      </c>
      <c r="AH53" s="318" t="str">
        <f>IF(AH51="","",VLOOKUP(AH51,'[1]【記載例】シフト記号表（勤務時間帯）'!$D$6:$Z$47,23,FALSE))</f>
        <v>-</v>
      </c>
      <c r="AI53" s="316">
        <f>IF(AI51="","",VLOOKUP(AI51,'[1]【記載例】シフト記号表（勤務時間帯）'!$D$6:$Z$47,23,FALSE))</f>
      </c>
      <c r="AJ53" s="317">
        <f>IF(AJ51="","",VLOOKUP(AJ51,'[1]【記載例】シフト記号表（勤務時間帯）'!$D$6:$Z$47,23,FALSE))</f>
      </c>
      <c r="AK53" s="317">
        <f>IF(AK51="","",VLOOKUP(AK51,'[1]【記載例】シフト記号表（勤務時間帯）'!$D$6:$Z$47,23,FALSE))</f>
      </c>
      <c r="AL53" s="317" t="str">
        <f>IF(AL51="","",VLOOKUP(AL51,'[1]【記載例】シフト記号表（勤務時間帯）'!$D$6:$Z$47,23,FALSE))</f>
        <v>-</v>
      </c>
      <c r="AM53" s="317">
        <f>IF(AM51="","",VLOOKUP(AM51,'[1]【記載例】シフト記号表（勤務時間帯）'!$D$6:$Z$47,23,FALSE))</f>
      </c>
      <c r="AN53" s="317">
        <f>IF(AN51="","",VLOOKUP(AN51,'[1]【記載例】シフト記号表（勤務時間帯）'!$D$6:$Z$47,23,FALSE))</f>
      </c>
      <c r="AO53" s="318" t="str">
        <f>IF(AO51="","",VLOOKUP(AO51,'[1]【記載例】シフト記号表（勤務時間帯）'!$D$6:$Z$47,23,FALSE))</f>
        <v>-</v>
      </c>
      <c r="AP53" s="316">
        <f>IF(AP51="","",VLOOKUP(AP51,'[1]【記載例】シフト記号表（勤務時間帯）'!$D$6:$Z$47,23,FALSE))</f>
      </c>
      <c r="AQ53" s="317">
        <f>IF(AQ51="","",VLOOKUP(AQ51,'[1]【記載例】シフト記号表（勤務時間帯）'!$D$6:$Z$47,23,FALSE))</f>
      </c>
      <c r="AR53" s="317">
        <f>IF(AR51="","",VLOOKUP(AR51,'[1]【記載例】シフト記号表（勤務時間帯）'!$D$6:$Z$47,23,FALSE))</f>
      </c>
      <c r="AS53" s="317" t="str">
        <f>IF(AS51="","",VLOOKUP(AS51,'[1]【記載例】シフト記号表（勤務時間帯）'!$D$6:$Z$47,23,FALSE))</f>
        <v>-</v>
      </c>
      <c r="AT53" s="317">
        <f>IF(AT51="","",VLOOKUP(AT51,'[1]【記載例】シフト記号表（勤務時間帯）'!$D$6:$Z$47,23,FALSE))</f>
      </c>
      <c r="AU53" s="317">
        <f>IF(AU51="","",VLOOKUP(AU51,'[1]【記載例】シフト記号表（勤務時間帯）'!$D$6:$Z$47,23,FALSE))</f>
      </c>
      <c r="AV53" s="318" t="str">
        <f>IF(AV51="","",VLOOKUP(AV51,'[1]【記載例】シフト記号表（勤務時間帯）'!$D$6:$Z$47,23,FALSE))</f>
        <v>-</v>
      </c>
      <c r="AW53" s="316">
        <f>IF(AW51="","",VLOOKUP(AW51,'[1]【記載例】シフト記号表（勤務時間帯）'!$D$6:$Z$47,23,FALSE))</f>
      </c>
      <c r="AX53" s="317">
        <f>IF(AX51="","",VLOOKUP(AX51,'[1]【記載例】シフト記号表（勤務時間帯）'!$D$6:$Z$47,23,FALSE))</f>
      </c>
      <c r="AY53" s="317">
        <f>IF(AY51="","",VLOOKUP(AY51,'[1]【記載例】シフト記号表（勤務時間帯）'!$D$6:$Z$47,23,FALSE))</f>
      </c>
      <c r="AZ53" s="709">
        <f>IF($BC$3="４週",SUM(U53:AV53),IF($BC$3="暦月",SUM(U53:AY53),""))</f>
        <v>0</v>
      </c>
      <c r="BA53" s="710"/>
      <c r="BB53" s="711">
        <f>IF($BC$3="４週",AZ53/4,IF($BC$3="暦月",(AZ53/($BC$8/7)),""))</f>
        <v>0</v>
      </c>
      <c r="BC53" s="710"/>
      <c r="BD53" s="703"/>
      <c r="BE53" s="704"/>
      <c r="BF53" s="704"/>
      <c r="BG53" s="704"/>
      <c r="BH53" s="705"/>
    </row>
    <row r="54" spans="2:60" ht="20.25" customHeight="1">
      <c r="B54" s="319"/>
      <c r="C54" s="712" t="s">
        <v>460</v>
      </c>
      <c r="D54" s="713"/>
      <c r="E54" s="714"/>
      <c r="F54" s="300"/>
      <c r="G54" s="301"/>
      <c r="H54" s="728" t="s">
        <v>480</v>
      </c>
      <c r="I54" s="716" t="s">
        <v>474</v>
      </c>
      <c r="J54" s="717"/>
      <c r="K54" s="717"/>
      <c r="L54" s="718"/>
      <c r="M54" s="719" t="s">
        <v>485</v>
      </c>
      <c r="N54" s="720"/>
      <c r="O54" s="721"/>
      <c r="P54" s="322" t="s">
        <v>441</v>
      </c>
      <c r="Q54" s="329"/>
      <c r="R54" s="329"/>
      <c r="S54" s="330"/>
      <c r="T54" s="335"/>
      <c r="U54" s="326"/>
      <c r="V54" s="327" t="s">
        <v>470</v>
      </c>
      <c r="W54" s="327"/>
      <c r="X54" s="327"/>
      <c r="Y54" s="327" t="s">
        <v>465</v>
      </c>
      <c r="Z54" s="327"/>
      <c r="AA54" s="328"/>
      <c r="AB54" s="326"/>
      <c r="AC54" s="327" t="s">
        <v>470</v>
      </c>
      <c r="AD54" s="327"/>
      <c r="AE54" s="327"/>
      <c r="AF54" s="327" t="s">
        <v>465</v>
      </c>
      <c r="AG54" s="327"/>
      <c r="AH54" s="328"/>
      <c r="AI54" s="326"/>
      <c r="AJ54" s="327" t="s">
        <v>470</v>
      </c>
      <c r="AK54" s="327"/>
      <c r="AL54" s="327"/>
      <c r="AM54" s="327" t="s">
        <v>470</v>
      </c>
      <c r="AN54" s="327"/>
      <c r="AO54" s="328"/>
      <c r="AP54" s="326"/>
      <c r="AQ54" s="327" t="s">
        <v>465</v>
      </c>
      <c r="AR54" s="327"/>
      <c r="AS54" s="327"/>
      <c r="AT54" s="327" t="s">
        <v>465</v>
      </c>
      <c r="AU54" s="327"/>
      <c r="AV54" s="328"/>
      <c r="AW54" s="326"/>
      <c r="AX54" s="327"/>
      <c r="AY54" s="327"/>
      <c r="AZ54" s="722"/>
      <c r="BA54" s="723"/>
      <c r="BB54" s="724"/>
      <c r="BC54" s="723"/>
      <c r="BD54" s="725"/>
      <c r="BE54" s="726"/>
      <c r="BF54" s="726"/>
      <c r="BG54" s="726"/>
      <c r="BH54" s="727"/>
    </row>
    <row r="55" spans="2:60" ht="20.25" customHeight="1">
      <c r="B55" s="299">
        <f>B52+1</f>
        <v>12</v>
      </c>
      <c r="C55" s="625"/>
      <c r="D55" s="626"/>
      <c r="E55" s="627"/>
      <c r="F55" s="300" t="str">
        <f>C54</f>
        <v>介護従業者</v>
      </c>
      <c r="G55" s="301"/>
      <c r="H55" s="632"/>
      <c r="I55" s="637"/>
      <c r="J55" s="638"/>
      <c r="K55" s="638"/>
      <c r="L55" s="639"/>
      <c r="M55" s="646"/>
      <c r="N55" s="647"/>
      <c r="O55" s="648"/>
      <c r="P55" s="302" t="s">
        <v>442</v>
      </c>
      <c r="Q55" s="303"/>
      <c r="R55" s="303"/>
      <c r="S55" s="304"/>
      <c r="T55" s="305"/>
      <c r="U55" s="306">
        <f>IF(U54="","",VLOOKUP(U54,'[1]【記載例】シフト記号表（勤務時間帯）'!$D$6:$X$47,21,FALSE))</f>
      </c>
      <c r="V55" s="307">
        <f>IF(V54="","",VLOOKUP(V54,'[1]【記載例】シフト記号表（勤務時間帯）'!$D$6:$X$47,21,FALSE))</f>
        <v>7.999999999999998</v>
      </c>
      <c r="W55" s="307">
        <f>IF(W54="","",VLOOKUP(W54,'[1]【記載例】シフト記号表（勤務時間帯）'!$D$6:$X$47,21,FALSE))</f>
      </c>
      <c r="X55" s="307">
        <f>IF(X54="","",VLOOKUP(X54,'[1]【記載例】シフト記号表（勤務時間帯）'!$D$6:$X$47,21,FALSE))</f>
      </c>
      <c r="Y55" s="307">
        <f>IF(Y54="","",VLOOKUP(Y54,'[1]【記載例】シフト記号表（勤務時間帯）'!$D$6:$X$47,21,FALSE))</f>
        <v>7.999999999999998</v>
      </c>
      <c r="Z55" s="307">
        <f>IF(Z54="","",VLOOKUP(Z54,'[1]【記載例】シフト記号表（勤務時間帯）'!$D$6:$X$47,21,FALSE))</f>
      </c>
      <c r="AA55" s="308">
        <f>IF(AA54="","",VLOOKUP(AA54,'[1]【記載例】シフト記号表（勤務時間帯）'!$D$6:$X$47,21,FALSE))</f>
      </c>
      <c r="AB55" s="306">
        <f>IF(AB54="","",VLOOKUP(AB54,'[1]【記載例】シフト記号表（勤務時間帯）'!$D$6:$X$47,21,FALSE))</f>
      </c>
      <c r="AC55" s="307">
        <f>IF(AC54="","",VLOOKUP(AC54,'[1]【記載例】シフト記号表（勤務時間帯）'!$D$6:$X$47,21,FALSE))</f>
        <v>7.999999999999998</v>
      </c>
      <c r="AD55" s="307">
        <f>IF(AD54="","",VLOOKUP(AD54,'[1]【記載例】シフト記号表（勤務時間帯）'!$D$6:$X$47,21,FALSE))</f>
      </c>
      <c r="AE55" s="307">
        <f>IF(AE54="","",VLOOKUP(AE54,'[1]【記載例】シフト記号表（勤務時間帯）'!$D$6:$X$47,21,FALSE))</f>
      </c>
      <c r="AF55" s="307">
        <f>IF(AF54="","",VLOOKUP(AF54,'[1]【記載例】シフト記号表（勤務時間帯）'!$D$6:$X$47,21,FALSE))</f>
        <v>7.999999999999998</v>
      </c>
      <c r="AG55" s="307">
        <f>IF(AG54="","",VLOOKUP(AG54,'[1]【記載例】シフト記号表（勤務時間帯）'!$D$6:$X$47,21,FALSE))</f>
      </c>
      <c r="AH55" s="308">
        <f>IF(AH54="","",VLOOKUP(AH54,'[1]【記載例】シフト記号表（勤務時間帯）'!$D$6:$X$47,21,FALSE))</f>
      </c>
      <c r="AI55" s="306">
        <f>IF(AI54="","",VLOOKUP(AI54,'[1]【記載例】シフト記号表（勤務時間帯）'!$D$6:$X$47,21,FALSE))</f>
      </c>
      <c r="AJ55" s="307">
        <f>IF(AJ54="","",VLOOKUP(AJ54,'[1]【記載例】シフト記号表（勤務時間帯）'!$D$6:$X$47,21,FALSE))</f>
        <v>7.999999999999998</v>
      </c>
      <c r="AK55" s="307">
        <f>IF(AK54="","",VLOOKUP(AK54,'[1]【記載例】シフト記号表（勤務時間帯）'!$D$6:$X$47,21,FALSE))</f>
      </c>
      <c r="AL55" s="307">
        <f>IF(AL54="","",VLOOKUP(AL54,'[1]【記載例】シフト記号表（勤務時間帯）'!$D$6:$X$47,21,FALSE))</f>
      </c>
      <c r="AM55" s="307">
        <f>IF(AM54="","",VLOOKUP(AM54,'[1]【記載例】シフト記号表（勤務時間帯）'!$D$6:$X$47,21,FALSE))</f>
        <v>7.999999999999998</v>
      </c>
      <c r="AN55" s="307">
        <f>IF(AN54="","",VLOOKUP(AN54,'[1]【記載例】シフト記号表（勤務時間帯）'!$D$6:$X$47,21,FALSE))</f>
      </c>
      <c r="AO55" s="308">
        <f>IF(AO54="","",VLOOKUP(AO54,'[1]【記載例】シフト記号表（勤務時間帯）'!$D$6:$X$47,21,FALSE))</f>
      </c>
      <c r="AP55" s="306">
        <f>IF(AP54="","",VLOOKUP(AP54,'[1]【記載例】シフト記号表（勤務時間帯）'!$D$6:$X$47,21,FALSE))</f>
      </c>
      <c r="AQ55" s="307">
        <f>IF(AQ54="","",VLOOKUP(AQ54,'[1]【記載例】シフト記号表（勤務時間帯）'!$D$6:$X$47,21,FALSE))</f>
        <v>7.999999999999998</v>
      </c>
      <c r="AR55" s="307">
        <f>IF(AR54="","",VLOOKUP(AR54,'[1]【記載例】シフト記号表（勤務時間帯）'!$D$6:$X$47,21,FALSE))</f>
      </c>
      <c r="AS55" s="307">
        <f>IF(AS54="","",VLOOKUP(AS54,'[1]【記載例】シフト記号表（勤務時間帯）'!$D$6:$X$47,21,FALSE))</f>
      </c>
      <c r="AT55" s="307">
        <f>IF(AT54="","",VLOOKUP(AT54,'[1]【記載例】シフト記号表（勤務時間帯）'!$D$6:$X$47,21,FALSE))</f>
        <v>7.999999999999998</v>
      </c>
      <c r="AU55" s="307">
        <f>IF(AU54="","",VLOOKUP(AU54,'[1]【記載例】シフト記号表（勤務時間帯）'!$D$6:$X$47,21,FALSE))</f>
      </c>
      <c r="AV55" s="308">
        <f>IF(AV54="","",VLOOKUP(AV54,'[1]【記載例】シフト記号表（勤務時間帯）'!$D$6:$X$47,21,FALSE))</f>
      </c>
      <c r="AW55" s="306">
        <f>IF(AW54="","",VLOOKUP(AW54,'[1]【記載例】シフト記号表（勤務時間帯）'!$D$6:$X$47,21,FALSE))</f>
      </c>
      <c r="AX55" s="307">
        <f>IF(AX54="","",VLOOKUP(AX54,'[1]【記載例】シフト記号表（勤務時間帯）'!$D$6:$X$47,21,FALSE))</f>
      </c>
      <c r="AY55" s="307">
        <f>IF(AY54="","",VLOOKUP(AY54,'[1]【記載例】シフト記号表（勤務時間帯）'!$D$6:$X$47,21,FALSE))</f>
      </c>
      <c r="AZ55" s="706">
        <f>IF($BC$3="４週",SUM(U55:AV55),IF($BC$3="暦月",SUM(U55:AY55),""))</f>
        <v>63.99999999999999</v>
      </c>
      <c r="BA55" s="707"/>
      <c r="BB55" s="708">
        <f>IF($BC$3="４週",AZ55/4,IF($BC$3="暦月",(AZ55/($BC$8/7)),""))</f>
        <v>15.999999999999998</v>
      </c>
      <c r="BC55" s="707"/>
      <c r="BD55" s="700"/>
      <c r="BE55" s="701"/>
      <c r="BF55" s="701"/>
      <c r="BG55" s="701"/>
      <c r="BH55" s="702"/>
    </row>
    <row r="56" spans="2:60" ht="20.25" customHeight="1">
      <c r="B56" s="309"/>
      <c r="C56" s="628"/>
      <c r="D56" s="629"/>
      <c r="E56" s="630"/>
      <c r="F56" s="310"/>
      <c r="G56" s="311" t="str">
        <f>C54</f>
        <v>介護従業者</v>
      </c>
      <c r="H56" s="633"/>
      <c r="I56" s="640"/>
      <c r="J56" s="641"/>
      <c r="K56" s="641"/>
      <c r="L56" s="642"/>
      <c r="M56" s="649"/>
      <c r="N56" s="650"/>
      <c r="O56" s="651"/>
      <c r="P56" s="336" t="s">
        <v>443</v>
      </c>
      <c r="Q56" s="337"/>
      <c r="R56" s="337"/>
      <c r="S56" s="338"/>
      <c r="T56" s="339"/>
      <c r="U56" s="316">
        <f>IF(U54="","",VLOOKUP(U54,'[1]【記載例】シフト記号表（勤務時間帯）'!$D$6:$Z$47,23,FALSE))</f>
      </c>
      <c r="V56" s="317" t="str">
        <f>IF(V54="","",VLOOKUP(V54,'[1]【記載例】シフト記号表（勤務時間帯）'!$D$6:$Z$47,23,FALSE))</f>
        <v>-</v>
      </c>
      <c r="W56" s="317">
        <f>IF(W54="","",VLOOKUP(W54,'[1]【記載例】シフト記号表（勤務時間帯）'!$D$6:$Z$47,23,FALSE))</f>
      </c>
      <c r="X56" s="317">
        <f>IF(X54="","",VLOOKUP(X54,'[1]【記載例】シフト記号表（勤務時間帯）'!$D$6:$Z$47,23,FALSE))</f>
      </c>
      <c r="Y56" s="317" t="str">
        <f>IF(Y54="","",VLOOKUP(Y54,'[1]【記載例】シフト記号表（勤務時間帯）'!$D$6:$Z$47,23,FALSE))</f>
        <v>-</v>
      </c>
      <c r="Z56" s="317">
        <f>IF(Z54="","",VLOOKUP(Z54,'[1]【記載例】シフト記号表（勤務時間帯）'!$D$6:$Z$47,23,FALSE))</f>
      </c>
      <c r="AA56" s="318">
        <f>IF(AA54="","",VLOOKUP(AA54,'[1]【記載例】シフト記号表（勤務時間帯）'!$D$6:$Z$47,23,FALSE))</f>
      </c>
      <c r="AB56" s="316">
        <f>IF(AB54="","",VLOOKUP(AB54,'[1]【記載例】シフト記号表（勤務時間帯）'!$D$6:$Z$47,23,FALSE))</f>
      </c>
      <c r="AC56" s="317" t="str">
        <f>IF(AC54="","",VLOOKUP(AC54,'[1]【記載例】シフト記号表（勤務時間帯）'!$D$6:$Z$47,23,FALSE))</f>
        <v>-</v>
      </c>
      <c r="AD56" s="317">
        <f>IF(AD54="","",VLOOKUP(AD54,'[1]【記載例】シフト記号表（勤務時間帯）'!$D$6:$Z$47,23,FALSE))</f>
      </c>
      <c r="AE56" s="317">
        <f>IF(AE54="","",VLOOKUP(AE54,'[1]【記載例】シフト記号表（勤務時間帯）'!$D$6:$Z$47,23,FALSE))</f>
      </c>
      <c r="AF56" s="317" t="str">
        <f>IF(AF54="","",VLOOKUP(AF54,'[1]【記載例】シフト記号表（勤務時間帯）'!$D$6:$Z$47,23,FALSE))</f>
        <v>-</v>
      </c>
      <c r="AG56" s="317">
        <f>IF(AG54="","",VLOOKUP(AG54,'[1]【記載例】シフト記号表（勤務時間帯）'!$D$6:$Z$47,23,FALSE))</f>
      </c>
      <c r="AH56" s="318">
        <f>IF(AH54="","",VLOOKUP(AH54,'[1]【記載例】シフト記号表（勤務時間帯）'!$D$6:$Z$47,23,FALSE))</f>
      </c>
      <c r="AI56" s="316">
        <f>IF(AI54="","",VLOOKUP(AI54,'[1]【記載例】シフト記号表（勤務時間帯）'!$D$6:$Z$47,23,FALSE))</f>
      </c>
      <c r="AJ56" s="317" t="str">
        <f>IF(AJ54="","",VLOOKUP(AJ54,'[1]【記載例】シフト記号表（勤務時間帯）'!$D$6:$Z$47,23,FALSE))</f>
        <v>-</v>
      </c>
      <c r="AK56" s="317">
        <f>IF(AK54="","",VLOOKUP(AK54,'[1]【記載例】シフト記号表（勤務時間帯）'!$D$6:$Z$47,23,FALSE))</f>
      </c>
      <c r="AL56" s="317">
        <f>IF(AL54="","",VLOOKUP(AL54,'[1]【記載例】シフト記号表（勤務時間帯）'!$D$6:$Z$47,23,FALSE))</f>
      </c>
      <c r="AM56" s="317" t="str">
        <f>IF(AM54="","",VLOOKUP(AM54,'[1]【記載例】シフト記号表（勤務時間帯）'!$D$6:$Z$47,23,FALSE))</f>
        <v>-</v>
      </c>
      <c r="AN56" s="317">
        <f>IF(AN54="","",VLOOKUP(AN54,'[1]【記載例】シフト記号表（勤務時間帯）'!$D$6:$Z$47,23,FALSE))</f>
      </c>
      <c r="AO56" s="318">
        <f>IF(AO54="","",VLOOKUP(AO54,'[1]【記載例】シフト記号表（勤務時間帯）'!$D$6:$Z$47,23,FALSE))</f>
      </c>
      <c r="AP56" s="316">
        <f>IF(AP54="","",VLOOKUP(AP54,'[1]【記載例】シフト記号表（勤務時間帯）'!$D$6:$Z$47,23,FALSE))</f>
      </c>
      <c r="AQ56" s="317" t="str">
        <f>IF(AQ54="","",VLOOKUP(AQ54,'[1]【記載例】シフト記号表（勤務時間帯）'!$D$6:$Z$47,23,FALSE))</f>
        <v>-</v>
      </c>
      <c r="AR56" s="317">
        <f>IF(AR54="","",VLOOKUP(AR54,'[1]【記載例】シフト記号表（勤務時間帯）'!$D$6:$Z$47,23,FALSE))</f>
      </c>
      <c r="AS56" s="317">
        <f>IF(AS54="","",VLOOKUP(AS54,'[1]【記載例】シフト記号表（勤務時間帯）'!$D$6:$Z$47,23,FALSE))</f>
      </c>
      <c r="AT56" s="317" t="str">
        <f>IF(AT54="","",VLOOKUP(AT54,'[1]【記載例】シフト記号表（勤務時間帯）'!$D$6:$Z$47,23,FALSE))</f>
        <v>-</v>
      </c>
      <c r="AU56" s="317">
        <f>IF(AU54="","",VLOOKUP(AU54,'[1]【記載例】シフト記号表（勤務時間帯）'!$D$6:$Z$47,23,FALSE))</f>
      </c>
      <c r="AV56" s="318">
        <f>IF(AV54="","",VLOOKUP(AV54,'[1]【記載例】シフト記号表（勤務時間帯）'!$D$6:$Z$47,23,FALSE))</f>
      </c>
      <c r="AW56" s="316">
        <f>IF(AW54="","",VLOOKUP(AW54,'[1]【記載例】シフト記号表（勤務時間帯）'!$D$6:$Z$47,23,FALSE))</f>
      </c>
      <c r="AX56" s="317">
        <f>IF(AX54="","",VLOOKUP(AX54,'[1]【記載例】シフト記号表（勤務時間帯）'!$D$6:$Z$47,23,FALSE))</f>
      </c>
      <c r="AY56" s="317">
        <f>IF(AY54="","",VLOOKUP(AY54,'[1]【記載例】シフト記号表（勤務時間帯）'!$D$6:$Z$47,23,FALSE))</f>
      </c>
      <c r="AZ56" s="709">
        <f>IF($BC$3="４週",SUM(U56:AV56),IF($BC$3="暦月",SUM(U56:AY56),""))</f>
        <v>0</v>
      </c>
      <c r="BA56" s="710"/>
      <c r="BB56" s="711">
        <f>IF($BC$3="４週",AZ56/4,IF($BC$3="暦月",(AZ56/($BC$8/7)),""))</f>
        <v>0</v>
      </c>
      <c r="BC56" s="710"/>
      <c r="BD56" s="703"/>
      <c r="BE56" s="704"/>
      <c r="BF56" s="704"/>
      <c r="BG56" s="704"/>
      <c r="BH56" s="705"/>
    </row>
    <row r="57" spans="2:60" ht="20.25" customHeight="1">
      <c r="B57" s="319"/>
      <c r="C57" s="712" t="s">
        <v>460</v>
      </c>
      <c r="D57" s="713"/>
      <c r="E57" s="714"/>
      <c r="F57" s="300"/>
      <c r="G57" s="301"/>
      <c r="H57" s="728" t="s">
        <v>480</v>
      </c>
      <c r="I57" s="716" t="s">
        <v>474</v>
      </c>
      <c r="J57" s="717"/>
      <c r="K57" s="717"/>
      <c r="L57" s="718"/>
      <c r="M57" s="719" t="s">
        <v>486</v>
      </c>
      <c r="N57" s="720"/>
      <c r="O57" s="721"/>
      <c r="P57" s="322" t="s">
        <v>441</v>
      </c>
      <c r="Q57" s="329"/>
      <c r="R57" s="329"/>
      <c r="S57" s="330"/>
      <c r="T57" s="335"/>
      <c r="U57" s="326" t="s">
        <v>487</v>
      </c>
      <c r="V57" s="327"/>
      <c r="W57" s="327"/>
      <c r="X57" s="327"/>
      <c r="Y57" s="327"/>
      <c r="Z57" s="327" t="s">
        <v>488</v>
      </c>
      <c r="AA57" s="328"/>
      <c r="AB57" s="326" t="s">
        <v>487</v>
      </c>
      <c r="AC57" s="327"/>
      <c r="AD57" s="327"/>
      <c r="AE57" s="327"/>
      <c r="AF57" s="327"/>
      <c r="AG57" s="327" t="s">
        <v>488</v>
      </c>
      <c r="AH57" s="328"/>
      <c r="AI57" s="326" t="s">
        <v>487</v>
      </c>
      <c r="AJ57" s="327"/>
      <c r="AK57" s="327"/>
      <c r="AL57" s="327"/>
      <c r="AM57" s="327"/>
      <c r="AN57" s="327" t="s">
        <v>488</v>
      </c>
      <c r="AO57" s="328"/>
      <c r="AP57" s="326" t="s">
        <v>487</v>
      </c>
      <c r="AQ57" s="327"/>
      <c r="AR57" s="327"/>
      <c r="AS57" s="327"/>
      <c r="AT57" s="327"/>
      <c r="AU57" s="327" t="s">
        <v>488</v>
      </c>
      <c r="AV57" s="328"/>
      <c r="AW57" s="326"/>
      <c r="AX57" s="327"/>
      <c r="AY57" s="327"/>
      <c r="AZ57" s="722"/>
      <c r="BA57" s="723"/>
      <c r="BB57" s="724"/>
      <c r="BC57" s="723"/>
      <c r="BD57" s="725"/>
      <c r="BE57" s="726"/>
      <c r="BF57" s="726"/>
      <c r="BG57" s="726"/>
      <c r="BH57" s="727"/>
    </row>
    <row r="58" spans="2:60" ht="20.25" customHeight="1">
      <c r="B58" s="299">
        <f>B55+1</f>
        <v>13</v>
      </c>
      <c r="C58" s="625"/>
      <c r="D58" s="626"/>
      <c r="E58" s="627"/>
      <c r="F58" s="300" t="str">
        <f>C57</f>
        <v>介護従業者</v>
      </c>
      <c r="G58" s="301"/>
      <c r="H58" s="632"/>
      <c r="I58" s="637"/>
      <c r="J58" s="638"/>
      <c r="K58" s="638"/>
      <c r="L58" s="639"/>
      <c r="M58" s="646"/>
      <c r="N58" s="647"/>
      <c r="O58" s="648"/>
      <c r="P58" s="302" t="s">
        <v>442</v>
      </c>
      <c r="Q58" s="303"/>
      <c r="R58" s="303"/>
      <c r="S58" s="304"/>
      <c r="T58" s="305"/>
      <c r="U58" s="306">
        <f>IF(U57="","",VLOOKUP(U57,'[1]【記載例】シフト記号表（勤務時間帯）'!$D$6:$X$47,21,FALSE))</f>
        <v>6</v>
      </c>
      <c r="V58" s="307">
        <f>IF(V57="","",VLOOKUP(V57,'[1]【記載例】シフト記号表（勤務時間帯）'!$D$6:$X$47,21,FALSE))</f>
      </c>
      <c r="W58" s="307">
        <f>IF(W57="","",VLOOKUP(W57,'[1]【記載例】シフト記号表（勤務時間帯）'!$D$6:$X$47,21,FALSE))</f>
      </c>
      <c r="X58" s="307">
        <f>IF(X57="","",VLOOKUP(X57,'[1]【記載例】シフト記号表（勤務時間帯）'!$D$6:$X$47,21,FALSE))</f>
      </c>
      <c r="Y58" s="307">
        <f>IF(Y57="","",VLOOKUP(Y57,'[1]【記載例】シフト記号表（勤務時間帯）'!$D$6:$X$47,21,FALSE))</f>
      </c>
      <c r="Z58" s="307">
        <f>IF(Z57="","",VLOOKUP(Z57,'[1]【記載例】シフト記号表（勤務時間帯）'!$D$6:$X$47,21,FALSE))</f>
        <v>6</v>
      </c>
      <c r="AA58" s="308">
        <f>IF(AA57="","",VLOOKUP(AA57,'[1]【記載例】シフト記号表（勤務時間帯）'!$D$6:$X$47,21,FALSE))</f>
      </c>
      <c r="AB58" s="306">
        <f>IF(AB57="","",VLOOKUP(AB57,'[1]【記載例】シフト記号表（勤務時間帯）'!$D$6:$X$47,21,FALSE))</f>
        <v>6</v>
      </c>
      <c r="AC58" s="307">
        <f>IF(AC57="","",VLOOKUP(AC57,'[1]【記載例】シフト記号表（勤務時間帯）'!$D$6:$X$47,21,FALSE))</f>
      </c>
      <c r="AD58" s="307">
        <f>IF(AD57="","",VLOOKUP(AD57,'[1]【記載例】シフト記号表（勤務時間帯）'!$D$6:$X$47,21,FALSE))</f>
      </c>
      <c r="AE58" s="307">
        <f>IF(AE57="","",VLOOKUP(AE57,'[1]【記載例】シフト記号表（勤務時間帯）'!$D$6:$X$47,21,FALSE))</f>
      </c>
      <c r="AF58" s="307">
        <f>IF(AF57="","",VLOOKUP(AF57,'[1]【記載例】シフト記号表（勤務時間帯）'!$D$6:$X$47,21,FALSE))</f>
      </c>
      <c r="AG58" s="307">
        <f>IF(AG57="","",VLOOKUP(AG57,'[1]【記載例】シフト記号表（勤務時間帯）'!$D$6:$X$47,21,FALSE))</f>
        <v>6</v>
      </c>
      <c r="AH58" s="308">
        <f>IF(AH57="","",VLOOKUP(AH57,'[1]【記載例】シフト記号表（勤務時間帯）'!$D$6:$X$47,21,FALSE))</f>
      </c>
      <c r="AI58" s="306">
        <f>IF(AI57="","",VLOOKUP(AI57,'[1]【記載例】シフト記号表（勤務時間帯）'!$D$6:$X$47,21,FALSE))</f>
        <v>6</v>
      </c>
      <c r="AJ58" s="307">
        <f>IF(AJ57="","",VLOOKUP(AJ57,'[1]【記載例】シフト記号表（勤務時間帯）'!$D$6:$X$47,21,FALSE))</f>
      </c>
      <c r="AK58" s="307">
        <f>IF(AK57="","",VLOOKUP(AK57,'[1]【記載例】シフト記号表（勤務時間帯）'!$D$6:$X$47,21,FALSE))</f>
      </c>
      <c r="AL58" s="307">
        <f>IF(AL57="","",VLOOKUP(AL57,'[1]【記載例】シフト記号表（勤務時間帯）'!$D$6:$X$47,21,FALSE))</f>
      </c>
      <c r="AM58" s="307">
        <f>IF(AM57="","",VLOOKUP(AM57,'[1]【記載例】シフト記号表（勤務時間帯）'!$D$6:$X$47,21,FALSE))</f>
      </c>
      <c r="AN58" s="307">
        <f>IF(AN57="","",VLOOKUP(AN57,'[1]【記載例】シフト記号表（勤務時間帯）'!$D$6:$X$47,21,FALSE))</f>
        <v>6</v>
      </c>
      <c r="AO58" s="308">
        <f>IF(AO57="","",VLOOKUP(AO57,'[1]【記載例】シフト記号表（勤務時間帯）'!$D$6:$X$47,21,FALSE))</f>
      </c>
      <c r="AP58" s="306">
        <f>IF(AP57="","",VLOOKUP(AP57,'[1]【記載例】シフト記号表（勤務時間帯）'!$D$6:$X$47,21,FALSE))</f>
        <v>6</v>
      </c>
      <c r="AQ58" s="307">
        <f>IF(AQ57="","",VLOOKUP(AQ57,'[1]【記載例】シフト記号表（勤務時間帯）'!$D$6:$X$47,21,FALSE))</f>
      </c>
      <c r="AR58" s="307">
        <f>IF(AR57="","",VLOOKUP(AR57,'[1]【記載例】シフト記号表（勤務時間帯）'!$D$6:$X$47,21,FALSE))</f>
      </c>
      <c r="AS58" s="307">
        <f>IF(AS57="","",VLOOKUP(AS57,'[1]【記載例】シフト記号表（勤務時間帯）'!$D$6:$X$47,21,FALSE))</f>
      </c>
      <c r="AT58" s="307">
        <f>IF(AT57="","",VLOOKUP(AT57,'[1]【記載例】シフト記号表（勤務時間帯）'!$D$6:$X$47,21,FALSE))</f>
      </c>
      <c r="AU58" s="307">
        <f>IF(AU57="","",VLOOKUP(AU57,'[1]【記載例】シフト記号表（勤務時間帯）'!$D$6:$X$47,21,FALSE))</f>
        <v>6</v>
      </c>
      <c r="AV58" s="308">
        <f>IF(AV57="","",VLOOKUP(AV57,'[1]【記載例】シフト記号表（勤務時間帯）'!$D$6:$X$47,21,FALSE))</f>
      </c>
      <c r="AW58" s="306">
        <f>IF(AW57="","",VLOOKUP(AW57,'[1]【記載例】シフト記号表（勤務時間帯）'!$D$6:$X$47,21,FALSE))</f>
      </c>
      <c r="AX58" s="307">
        <f>IF(AX57="","",VLOOKUP(AX57,'[1]【記載例】シフト記号表（勤務時間帯）'!$D$6:$X$47,21,FALSE))</f>
      </c>
      <c r="AY58" s="307">
        <f>IF(AY57="","",VLOOKUP(AY57,'[1]【記載例】シフト記号表（勤務時間帯）'!$D$6:$X$47,21,FALSE))</f>
      </c>
      <c r="AZ58" s="706">
        <f>IF($BC$3="４週",SUM(U58:AV58),IF($BC$3="暦月",SUM(U58:AY58),""))</f>
        <v>48</v>
      </c>
      <c r="BA58" s="707"/>
      <c r="BB58" s="708">
        <f>IF($BC$3="４週",AZ58/4,IF($BC$3="暦月",(AZ58/($BC$8/7)),""))</f>
        <v>12</v>
      </c>
      <c r="BC58" s="707"/>
      <c r="BD58" s="700"/>
      <c r="BE58" s="701"/>
      <c r="BF58" s="701"/>
      <c r="BG58" s="701"/>
      <c r="BH58" s="702"/>
    </row>
    <row r="59" spans="2:60" ht="20.25" customHeight="1">
      <c r="B59" s="309"/>
      <c r="C59" s="628"/>
      <c r="D59" s="629"/>
      <c r="E59" s="630"/>
      <c r="F59" s="310"/>
      <c r="G59" s="311" t="str">
        <f>C57</f>
        <v>介護従業者</v>
      </c>
      <c r="H59" s="633"/>
      <c r="I59" s="640"/>
      <c r="J59" s="641"/>
      <c r="K59" s="641"/>
      <c r="L59" s="642"/>
      <c r="M59" s="649"/>
      <c r="N59" s="650"/>
      <c r="O59" s="651"/>
      <c r="P59" s="336" t="s">
        <v>443</v>
      </c>
      <c r="Q59" s="337"/>
      <c r="R59" s="337"/>
      <c r="S59" s="338"/>
      <c r="T59" s="339"/>
      <c r="U59" s="316" t="str">
        <f>IF(U57="","",VLOOKUP(U57,'[1]【記載例】シフト記号表（勤務時間帯）'!$D$6:$Z$47,23,FALSE))</f>
        <v>-</v>
      </c>
      <c r="V59" s="317">
        <f>IF(V57="","",VLOOKUP(V57,'[1]【記載例】シフト記号表（勤務時間帯）'!$D$6:$Z$47,23,FALSE))</f>
      </c>
      <c r="W59" s="317">
        <f>IF(W57="","",VLOOKUP(W57,'[1]【記載例】シフト記号表（勤務時間帯）'!$D$6:$Z$47,23,FALSE))</f>
      </c>
      <c r="X59" s="317">
        <f>IF(X57="","",VLOOKUP(X57,'[1]【記載例】シフト記号表（勤務時間帯）'!$D$6:$Z$47,23,FALSE))</f>
      </c>
      <c r="Y59" s="317">
        <f>IF(Y57="","",VLOOKUP(Y57,'[1]【記載例】シフト記号表（勤務時間帯）'!$D$6:$Z$47,23,FALSE))</f>
      </c>
      <c r="Z59" s="317" t="str">
        <f>IF(Z57="","",VLOOKUP(Z57,'[1]【記載例】シフト記号表（勤務時間帯）'!$D$6:$Z$47,23,FALSE))</f>
        <v>-</v>
      </c>
      <c r="AA59" s="318">
        <f>IF(AA57="","",VLOOKUP(AA57,'[1]【記載例】シフト記号表（勤務時間帯）'!$D$6:$Z$47,23,FALSE))</f>
      </c>
      <c r="AB59" s="316" t="str">
        <f>IF(AB57="","",VLOOKUP(AB57,'[1]【記載例】シフト記号表（勤務時間帯）'!$D$6:$Z$47,23,FALSE))</f>
        <v>-</v>
      </c>
      <c r="AC59" s="317">
        <f>IF(AC57="","",VLOOKUP(AC57,'[1]【記載例】シフト記号表（勤務時間帯）'!$D$6:$Z$47,23,FALSE))</f>
      </c>
      <c r="AD59" s="317">
        <f>IF(AD57="","",VLOOKUP(AD57,'[1]【記載例】シフト記号表（勤務時間帯）'!$D$6:$Z$47,23,FALSE))</f>
      </c>
      <c r="AE59" s="317">
        <f>IF(AE57="","",VLOOKUP(AE57,'[1]【記載例】シフト記号表（勤務時間帯）'!$D$6:$Z$47,23,FALSE))</f>
      </c>
      <c r="AF59" s="317">
        <f>IF(AF57="","",VLOOKUP(AF57,'[1]【記載例】シフト記号表（勤務時間帯）'!$D$6:$Z$47,23,FALSE))</f>
      </c>
      <c r="AG59" s="317" t="str">
        <f>IF(AG57="","",VLOOKUP(AG57,'[1]【記載例】シフト記号表（勤務時間帯）'!$D$6:$Z$47,23,FALSE))</f>
        <v>-</v>
      </c>
      <c r="AH59" s="318">
        <f>IF(AH57="","",VLOOKUP(AH57,'[1]【記載例】シフト記号表（勤務時間帯）'!$D$6:$Z$47,23,FALSE))</f>
      </c>
      <c r="AI59" s="316" t="str">
        <f>IF(AI57="","",VLOOKUP(AI57,'[1]【記載例】シフト記号表（勤務時間帯）'!$D$6:$Z$47,23,FALSE))</f>
        <v>-</v>
      </c>
      <c r="AJ59" s="317">
        <f>IF(AJ57="","",VLOOKUP(AJ57,'[1]【記載例】シフト記号表（勤務時間帯）'!$D$6:$Z$47,23,FALSE))</f>
      </c>
      <c r="AK59" s="317">
        <f>IF(AK57="","",VLOOKUP(AK57,'[1]【記載例】シフト記号表（勤務時間帯）'!$D$6:$Z$47,23,FALSE))</f>
      </c>
      <c r="AL59" s="317">
        <f>IF(AL57="","",VLOOKUP(AL57,'[1]【記載例】シフト記号表（勤務時間帯）'!$D$6:$Z$47,23,FALSE))</f>
      </c>
      <c r="AM59" s="317">
        <f>IF(AM57="","",VLOOKUP(AM57,'[1]【記載例】シフト記号表（勤務時間帯）'!$D$6:$Z$47,23,FALSE))</f>
      </c>
      <c r="AN59" s="317" t="str">
        <f>IF(AN57="","",VLOOKUP(AN57,'[1]【記載例】シフト記号表（勤務時間帯）'!$D$6:$Z$47,23,FALSE))</f>
        <v>-</v>
      </c>
      <c r="AO59" s="318">
        <f>IF(AO57="","",VLOOKUP(AO57,'[1]【記載例】シフト記号表（勤務時間帯）'!$D$6:$Z$47,23,FALSE))</f>
      </c>
      <c r="AP59" s="316" t="str">
        <f>IF(AP57="","",VLOOKUP(AP57,'[1]【記載例】シフト記号表（勤務時間帯）'!$D$6:$Z$47,23,FALSE))</f>
        <v>-</v>
      </c>
      <c r="AQ59" s="317">
        <f>IF(AQ57="","",VLOOKUP(AQ57,'[1]【記載例】シフト記号表（勤務時間帯）'!$D$6:$Z$47,23,FALSE))</f>
      </c>
      <c r="AR59" s="317">
        <f>IF(AR57="","",VLOOKUP(AR57,'[1]【記載例】シフト記号表（勤務時間帯）'!$D$6:$Z$47,23,FALSE))</f>
      </c>
      <c r="AS59" s="317">
        <f>IF(AS57="","",VLOOKUP(AS57,'[1]【記載例】シフト記号表（勤務時間帯）'!$D$6:$Z$47,23,FALSE))</f>
      </c>
      <c r="AT59" s="317">
        <f>IF(AT57="","",VLOOKUP(AT57,'[1]【記載例】シフト記号表（勤務時間帯）'!$D$6:$Z$47,23,FALSE))</f>
      </c>
      <c r="AU59" s="317" t="str">
        <f>IF(AU57="","",VLOOKUP(AU57,'[1]【記載例】シフト記号表（勤務時間帯）'!$D$6:$Z$47,23,FALSE))</f>
        <v>-</v>
      </c>
      <c r="AV59" s="318">
        <f>IF(AV57="","",VLOOKUP(AV57,'[1]【記載例】シフト記号表（勤務時間帯）'!$D$6:$Z$47,23,FALSE))</f>
      </c>
      <c r="AW59" s="316">
        <f>IF(AW57="","",VLOOKUP(AW57,'[1]【記載例】シフト記号表（勤務時間帯）'!$D$6:$Z$47,23,FALSE))</f>
      </c>
      <c r="AX59" s="317">
        <f>IF(AX57="","",VLOOKUP(AX57,'[1]【記載例】シフト記号表（勤務時間帯）'!$D$6:$Z$47,23,FALSE))</f>
      </c>
      <c r="AY59" s="317">
        <f>IF(AY57="","",VLOOKUP(AY57,'[1]【記載例】シフト記号表（勤務時間帯）'!$D$6:$Z$47,23,FALSE))</f>
      </c>
      <c r="AZ59" s="709">
        <f>IF($BC$3="４週",SUM(U59:AV59),IF($BC$3="暦月",SUM(U59:AY59),""))</f>
        <v>0</v>
      </c>
      <c r="BA59" s="710"/>
      <c r="BB59" s="711">
        <f>IF($BC$3="４週",AZ59/4,IF($BC$3="暦月",(AZ59/($BC$8/7)),""))</f>
        <v>0</v>
      </c>
      <c r="BC59" s="710"/>
      <c r="BD59" s="703"/>
      <c r="BE59" s="704"/>
      <c r="BF59" s="704"/>
      <c r="BG59" s="704"/>
      <c r="BH59" s="705"/>
    </row>
    <row r="60" spans="2:60" ht="20.25" customHeight="1">
      <c r="B60" s="319"/>
      <c r="C60" s="712" t="s">
        <v>460</v>
      </c>
      <c r="D60" s="713"/>
      <c r="E60" s="714"/>
      <c r="F60" s="300"/>
      <c r="G60" s="301"/>
      <c r="H60" s="728" t="s">
        <v>480</v>
      </c>
      <c r="I60" s="716" t="s">
        <v>474</v>
      </c>
      <c r="J60" s="717"/>
      <c r="K60" s="717"/>
      <c r="L60" s="718"/>
      <c r="M60" s="719" t="s">
        <v>489</v>
      </c>
      <c r="N60" s="720"/>
      <c r="O60" s="721"/>
      <c r="P60" s="322" t="s">
        <v>441</v>
      </c>
      <c r="Q60" s="329"/>
      <c r="R60" s="329"/>
      <c r="S60" s="330"/>
      <c r="T60" s="335"/>
      <c r="U60" s="326" t="s">
        <v>490</v>
      </c>
      <c r="V60" s="327" t="s">
        <v>490</v>
      </c>
      <c r="W60" s="327" t="s">
        <v>491</v>
      </c>
      <c r="X60" s="327"/>
      <c r="Y60" s="327"/>
      <c r="Z60" s="327"/>
      <c r="AA60" s="328" t="s">
        <v>490</v>
      </c>
      <c r="AB60" s="326" t="s">
        <v>491</v>
      </c>
      <c r="AC60" s="327" t="s">
        <v>490</v>
      </c>
      <c r="AD60" s="327" t="s">
        <v>490</v>
      </c>
      <c r="AE60" s="327"/>
      <c r="AF60" s="327"/>
      <c r="AG60" s="327"/>
      <c r="AH60" s="328" t="s">
        <v>491</v>
      </c>
      <c r="AI60" s="326" t="s">
        <v>490</v>
      </c>
      <c r="AJ60" s="327" t="s">
        <v>490</v>
      </c>
      <c r="AK60" s="327" t="s">
        <v>490</v>
      </c>
      <c r="AL60" s="327"/>
      <c r="AM60" s="327"/>
      <c r="AN60" s="327"/>
      <c r="AO60" s="328" t="s">
        <v>490</v>
      </c>
      <c r="AP60" s="326" t="s">
        <v>491</v>
      </c>
      <c r="AQ60" s="327" t="s">
        <v>490</v>
      </c>
      <c r="AR60" s="327" t="s">
        <v>490</v>
      </c>
      <c r="AS60" s="327"/>
      <c r="AT60" s="327"/>
      <c r="AU60" s="327"/>
      <c r="AV60" s="328" t="s">
        <v>490</v>
      </c>
      <c r="AW60" s="326"/>
      <c r="AX60" s="327"/>
      <c r="AY60" s="327"/>
      <c r="AZ60" s="722"/>
      <c r="BA60" s="723"/>
      <c r="BB60" s="724"/>
      <c r="BC60" s="723"/>
      <c r="BD60" s="725"/>
      <c r="BE60" s="726"/>
      <c r="BF60" s="726"/>
      <c r="BG60" s="726"/>
      <c r="BH60" s="727"/>
    </row>
    <row r="61" spans="2:60" ht="20.25" customHeight="1">
      <c r="B61" s="299">
        <f>B58+1</f>
        <v>14</v>
      </c>
      <c r="C61" s="625"/>
      <c r="D61" s="626"/>
      <c r="E61" s="627"/>
      <c r="F61" s="300" t="str">
        <f>C60</f>
        <v>介護従業者</v>
      </c>
      <c r="G61" s="301"/>
      <c r="H61" s="632"/>
      <c r="I61" s="637"/>
      <c r="J61" s="638"/>
      <c r="K61" s="638"/>
      <c r="L61" s="639"/>
      <c r="M61" s="646"/>
      <c r="N61" s="647"/>
      <c r="O61" s="648"/>
      <c r="P61" s="302" t="s">
        <v>442</v>
      </c>
      <c r="Q61" s="303"/>
      <c r="R61" s="303"/>
      <c r="S61" s="304"/>
      <c r="T61" s="305"/>
      <c r="U61" s="306">
        <f>IF(U60="","",VLOOKUP(U60,'[1]【記載例】シフト記号表（勤務時間帯）'!$D$6:$X$47,21,FALSE))</f>
        <v>4.000000000000002</v>
      </c>
      <c r="V61" s="307">
        <f>IF(V60="","",VLOOKUP(V60,'[1]【記載例】シフト記号表（勤務時間帯）'!$D$6:$X$47,21,FALSE))</f>
        <v>4.000000000000002</v>
      </c>
      <c r="W61" s="307">
        <f>IF(W60="","",VLOOKUP(W60,'[1]【記載例】シフト記号表（勤務時間帯）'!$D$6:$X$47,21,FALSE))</f>
        <v>4.000000000000002</v>
      </c>
      <c r="X61" s="307">
        <f>IF(X60="","",VLOOKUP(X60,'[1]【記載例】シフト記号表（勤務時間帯）'!$D$6:$X$47,21,FALSE))</f>
      </c>
      <c r="Y61" s="307">
        <f>IF(Y60="","",VLOOKUP(Y60,'[1]【記載例】シフト記号表（勤務時間帯）'!$D$6:$X$47,21,FALSE))</f>
      </c>
      <c r="Z61" s="307">
        <f>IF(Z60="","",VLOOKUP(Z60,'[1]【記載例】シフト記号表（勤務時間帯）'!$D$6:$X$47,21,FALSE))</f>
      </c>
      <c r="AA61" s="308">
        <f>IF(AA60="","",VLOOKUP(AA60,'[1]【記載例】シフト記号表（勤務時間帯）'!$D$6:$X$47,21,FALSE))</f>
        <v>4.000000000000002</v>
      </c>
      <c r="AB61" s="306">
        <f>IF(AB60="","",VLOOKUP(AB60,'[1]【記載例】シフト記号表（勤務時間帯）'!$D$6:$X$47,21,FALSE))</f>
        <v>4.000000000000002</v>
      </c>
      <c r="AC61" s="307">
        <f>IF(AC60="","",VLOOKUP(AC60,'[1]【記載例】シフト記号表（勤務時間帯）'!$D$6:$X$47,21,FALSE))</f>
        <v>4.000000000000002</v>
      </c>
      <c r="AD61" s="307">
        <f>IF(AD60="","",VLOOKUP(AD60,'[1]【記載例】シフト記号表（勤務時間帯）'!$D$6:$X$47,21,FALSE))</f>
        <v>4.000000000000002</v>
      </c>
      <c r="AE61" s="307">
        <f>IF(AE60="","",VLOOKUP(AE60,'[1]【記載例】シフト記号表（勤務時間帯）'!$D$6:$X$47,21,FALSE))</f>
      </c>
      <c r="AF61" s="307">
        <f>IF(AF60="","",VLOOKUP(AF60,'[1]【記載例】シフト記号表（勤務時間帯）'!$D$6:$X$47,21,FALSE))</f>
      </c>
      <c r="AG61" s="307">
        <f>IF(AG60="","",VLOOKUP(AG60,'[1]【記載例】シフト記号表（勤務時間帯）'!$D$6:$X$47,21,FALSE))</f>
      </c>
      <c r="AH61" s="308">
        <f>IF(AH60="","",VLOOKUP(AH60,'[1]【記載例】シフト記号表（勤務時間帯）'!$D$6:$X$47,21,FALSE))</f>
        <v>4.000000000000002</v>
      </c>
      <c r="AI61" s="306">
        <f>IF(AI60="","",VLOOKUP(AI60,'[1]【記載例】シフト記号表（勤務時間帯）'!$D$6:$X$47,21,FALSE))</f>
        <v>4.000000000000002</v>
      </c>
      <c r="AJ61" s="307">
        <f>IF(AJ60="","",VLOOKUP(AJ60,'[1]【記載例】シフト記号表（勤務時間帯）'!$D$6:$X$47,21,FALSE))</f>
        <v>4.000000000000002</v>
      </c>
      <c r="AK61" s="307">
        <f>IF(AK60="","",VLOOKUP(AK60,'[1]【記載例】シフト記号表（勤務時間帯）'!$D$6:$X$47,21,FALSE))</f>
        <v>4.000000000000002</v>
      </c>
      <c r="AL61" s="307">
        <f>IF(AL60="","",VLOOKUP(AL60,'[1]【記載例】シフト記号表（勤務時間帯）'!$D$6:$X$47,21,FALSE))</f>
      </c>
      <c r="AM61" s="307">
        <f>IF(AM60="","",VLOOKUP(AM60,'[1]【記載例】シフト記号表（勤務時間帯）'!$D$6:$X$47,21,FALSE))</f>
      </c>
      <c r="AN61" s="307">
        <f>IF(AN60="","",VLOOKUP(AN60,'[1]【記載例】シフト記号表（勤務時間帯）'!$D$6:$X$47,21,FALSE))</f>
      </c>
      <c r="AO61" s="308">
        <f>IF(AO60="","",VLOOKUP(AO60,'[1]【記載例】シフト記号表（勤務時間帯）'!$D$6:$X$47,21,FALSE))</f>
        <v>4.000000000000002</v>
      </c>
      <c r="AP61" s="306">
        <f>IF(AP60="","",VLOOKUP(AP60,'[1]【記載例】シフト記号表（勤務時間帯）'!$D$6:$X$47,21,FALSE))</f>
        <v>4.000000000000002</v>
      </c>
      <c r="AQ61" s="307">
        <f>IF(AQ60="","",VLOOKUP(AQ60,'[1]【記載例】シフト記号表（勤務時間帯）'!$D$6:$X$47,21,FALSE))</f>
        <v>4.000000000000002</v>
      </c>
      <c r="AR61" s="307">
        <f>IF(AR60="","",VLOOKUP(AR60,'[1]【記載例】シフト記号表（勤務時間帯）'!$D$6:$X$47,21,FALSE))</f>
        <v>4.000000000000002</v>
      </c>
      <c r="AS61" s="307">
        <f>IF(AS60="","",VLOOKUP(AS60,'[1]【記載例】シフト記号表（勤務時間帯）'!$D$6:$X$47,21,FALSE))</f>
      </c>
      <c r="AT61" s="307">
        <f>IF(AT60="","",VLOOKUP(AT60,'[1]【記載例】シフト記号表（勤務時間帯）'!$D$6:$X$47,21,FALSE))</f>
      </c>
      <c r="AU61" s="307">
        <f>IF(AU60="","",VLOOKUP(AU60,'[1]【記載例】シフト記号表（勤務時間帯）'!$D$6:$X$47,21,FALSE))</f>
      </c>
      <c r="AV61" s="308">
        <f>IF(AV60="","",VLOOKUP(AV60,'[1]【記載例】シフト記号表（勤務時間帯）'!$D$6:$X$47,21,FALSE))</f>
        <v>4.000000000000002</v>
      </c>
      <c r="AW61" s="306">
        <f>IF(AW60="","",VLOOKUP(AW60,'[1]【記載例】シフト記号表（勤務時間帯）'!$D$6:$X$47,21,FALSE))</f>
      </c>
      <c r="AX61" s="307">
        <f>IF(AX60="","",VLOOKUP(AX60,'[1]【記載例】シフト記号表（勤務時間帯）'!$D$6:$X$47,21,FALSE))</f>
      </c>
      <c r="AY61" s="307">
        <f>IF(AY60="","",VLOOKUP(AY60,'[1]【記載例】シフト記号表（勤務時間帯）'!$D$6:$X$47,21,FALSE))</f>
      </c>
      <c r="AZ61" s="706">
        <f>IF($BC$3="４週",SUM(U61:AV61),IF($BC$3="暦月",SUM(U61:AY61),""))</f>
        <v>64.00000000000001</v>
      </c>
      <c r="BA61" s="707"/>
      <c r="BB61" s="708">
        <f>IF($BC$3="４週",AZ61/4,IF($BC$3="暦月",(AZ61/($BC$8/7)),""))</f>
        <v>16.000000000000004</v>
      </c>
      <c r="BC61" s="707"/>
      <c r="BD61" s="700"/>
      <c r="BE61" s="701"/>
      <c r="BF61" s="701"/>
      <c r="BG61" s="701"/>
      <c r="BH61" s="702"/>
    </row>
    <row r="62" spans="2:60" ht="20.25" customHeight="1">
      <c r="B62" s="309"/>
      <c r="C62" s="628"/>
      <c r="D62" s="629"/>
      <c r="E62" s="630"/>
      <c r="F62" s="310"/>
      <c r="G62" s="311" t="str">
        <f>C60</f>
        <v>介護従業者</v>
      </c>
      <c r="H62" s="633"/>
      <c r="I62" s="640"/>
      <c r="J62" s="641"/>
      <c r="K62" s="641"/>
      <c r="L62" s="642"/>
      <c r="M62" s="649"/>
      <c r="N62" s="650"/>
      <c r="O62" s="651"/>
      <c r="P62" s="336" t="s">
        <v>443</v>
      </c>
      <c r="Q62" s="337"/>
      <c r="R62" s="337"/>
      <c r="S62" s="338"/>
      <c r="T62" s="339"/>
      <c r="U62" s="316" t="str">
        <f>IF(U60="","",VLOOKUP(U60,'[1]【記載例】シフト記号表（勤務時間帯）'!$D$6:$Z$47,23,FALSE))</f>
        <v>-</v>
      </c>
      <c r="V62" s="317" t="str">
        <f>IF(V60="","",VLOOKUP(V60,'[1]【記載例】シフト記号表（勤務時間帯）'!$D$6:$Z$47,23,FALSE))</f>
        <v>-</v>
      </c>
      <c r="W62" s="317" t="str">
        <f>IF(W60="","",VLOOKUP(W60,'[1]【記載例】シフト記号表（勤務時間帯）'!$D$6:$Z$47,23,FALSE))</f>
        <v>-</v>
      </c>
      <c r="X62" s="317">
        <f>IF(X60="","",VLOOKUP(X60,'[1]【記載例】シフト記号表（勤務時間帯）'!$D$6:$Z$47,23,FALSE))</f>
      </c>
      <c r="Y62" s="317">
        <f>IF(Y60="","",VLOOKUP(Y60,'[1]【記載例】シフト記号表（勤務時間帯）'!$D$6:$Z$47,23,FALSE))</f>
      </c>
      <c r="Z62" s="317">
        <f>IF(Z60="","",VLOOKUP(Z60,'[1]【記載例】シフト記号表（勤務時間帯）'!$D$6:$Z$47,23,FALSE))</f>
      </c>
      <c r="AA62" s="318" t="str">
        <f>IF(AA60="","",VLOOKUP(AA60,'[1]【記載例】シフト記号表（勤務時間帯）'!$D$6:$Z$47,23,FALSE))</f>
        <v>-</v>
      </c>
      <c r="AB62" s="316" t="str">
        <f>IF(AB60="","",VLOOKUP(AB60,'[1]【記載例】シフト記号表（勤務時間帯）'!$D$6:$Z$47,23,FALSE))</f>
        <v>-</v>
      </c>
      <c r="AC62" s="317" t="str">
        <f>IF(AC60="","",VLOOKUP(AC60,'[1]【記載例】シフト記号表（勤務時間帯）'!$D$6:$Z$47,23,FALSE))</f>
        <v>-</v>
      </c>
      <c r="AD62" s="317" t="str">
        <f>IF(AD60="","",VLOOKUP(AD60,'[1]【記載例】シフト記号表（勤務時間帯）'!$D$6:$Z$47,23,FALSE))</f>
        <v>-</v>
      </c>
      <c r="AE62" s="317">
        <f>IF(AE60="","",VLOOKUP(AE60,'[1]【記載例】シフト記号表（勤務時間帯）'!$D$6:$Z$47,23,FALSE))</f>
      </c>
      <c r="AF62" s="317">
        <f>IF(AF60="","",VLOOKUP(AF60,'[1]【記載例】シフト記号表（勤務時間帯）'!$D$6:$Z$47,23,FALSE))</f>
      </c>
      <c r="AG62" s="317">
        <f>IF(AG60="","",VLOOKUP(AG60,'[1]【記載例】シフト記号表（勤務時間帯）'!$D$6:$Z$47,23,FALSE))</f>
      </c>
      <c r="AH62" s="318" t="str">
        <f>IF(AH60="","",VLOOKUP(AH60,'[1]【記載例】シフト記号表（勤務時間帯）'!$D$6:$Z$47,23,FALSE))</f>
        <v>-</v>
      </c>
      <c r="AI62" s="316" t="str">
        <f>IF(AI60="","",VLOOKUP(AI60,'[1]【記載例】シフト記号表（勤務時間帯）'!$D$6:$Z$47,23,FALSE))</f>
        <v>-</v>
      </c>
      <c r="AJ62" s="317" t="str">
        <f>IF(AJ60="","",VLOOKUP(AJ60,'[1]【記載例】シフト記号表（勤務時間帯）'!$D$6:$Z$47,23,FALSE))</f>
        <v>-</v>
      </c>
      <c r="AK62" s="317" t="str">
        <f>IF(AK60="","",VLOOKUP(AK60,'[1]【記載例】シフト記号表（勤務時間帯）'!$D$6:$Z$47,23,FALSE))</f>
        <v>-</v>
      </c>
      <c r="AL62" s="317">
        <f>IF(AL60="","",VLOOKUP(AL60,'[1]【記載例】シフト記号表（勤務時間帯）'!$D$6:$Z$47,23,FALSE))</f>
      </c>
      <c r="AM62" s="317">
        <f>IF(AM60="","",VLOOKUP(AM60,'[1]【記載例】シフト記号表（勤務時間帯）'!$D$6:$Z$47,23,FALSE))</f>
      </c>
      <c r="AN62" s="317">
        <f>IF(AN60="","",VLOOKUP(AN60,'[1]【記載例】シフト記号表（勤務時間帯）'!$D$6:$Z$47,23,FALSE))</f>
      </c>
      <c r="AO62" s="318" t="str">
        <f>IF(AO60="","",VLOOKUP(AO60,'[1]【記載例】シフト記号表（勤務時間帯）'!$D$6:$Z$47,23,FALSE))</f>
        <v>-</v>
      </c>
      <c r="AP62" s="316" t="str">
        <f>IF(AP60="","",VLOOKUP(AP60,'[1]【記載例】シフト記号表（勤務時間帯）'!$D$6:$Z$47,23,FALSE))</f>
        <v>-</v>
      </c>
      <c r="AQ62" s="317" t="str">
        <f>IF(AQ60="","",VLOOKUP(AQ60,'[1]【記載例】シフト記号表（勤務時間帯）'!$D$6:$Z$47,23,FALSE))</f>
        <v>-</v>
      </c>
      <c r="AR62" s="317" t="str">
        <f>IF(AR60="","",VLOOKUP(AR60,'[1]【記載例】シフト記号表（勤務時間帯）'!$D$6:$Z$47,23,FALSE))</f>
        <v>-</v>
      </c>
      <c r="AS62" s="317">
        <f>IF(AS60="","",VLOOKUP(AS60,'[1]【記載例】シフト記号表（勤務時間帯）'!$D$6:$Z$47,23,FALSE))</f>
      </c>
      <c r="AT62" s="317">
        <f>IF(AT60="","",VLOOKUP(AT60,'[1]【記載例】シフト記号表（勤務時間帯）'!$D$6:$Z$47,23,FALSE))</f>
      </c>
      <c r="AU62" s="317">
        <f>IF(AU60="","",VLOOKUP(AU60,'[1]【記載例】シフト記号表（勤務時間帯）'!$D$6:$Z$47,23,FALSE))</f>
      </c>
      <c r="AV62" s="318" t="str">
        <f>IF(AV60="","",VLOOKUP(AV60,'[1]【記載例】シフト記号表（勤務時間帯）'!$D$6:$Z$47,23,FALSE))</f>
        <v>-</v>
      </c>
      <c r="AW62" s="316">
        <f>IF(AW60="","",VLOOKUP(AW60,'[1]【記載例】シフト記号表（勤務時間帯）'!$D$6:$Z$47,23,FALSE))</f>
      </c>
      <c r="AX62" s="317">
        <f>IF(AX60="","",VLOOKUP(AX60,'[1]【記載例】シフト記号表（勤務時間帯）'!$D$6:$Z$47,23,FALSE))</f>
      </c>
      <c r="AY62" s="317">
        <f>IF(AY60="","",VLOOKUP(AY60,'[1]【記載例】シフト記号表（勤務時間帯）'!$D$6:$Z$47,23,FALSE))</f>
      </c>
      <c r="AZ62" s="709">
        <f>IF($BC$3="４週",SUM(U62:AV62),IF($BC$3="暦月",SUM(U62:AY62),""))</f>
        <v>0</v>
      </c>
      <c r="BA62" s="710"/>
      <c r="BB62" s="711">
        <f>IF($BC$3="４週",AZ62/4,IF($BC$3="暦月",(AZ62/($BC$8/7)),""))</f>
        <v>0</v>
      </c>
      <c r="BC62" s="710"/>
      <c r="BD62" s="703"/>
      <c r="BE62" s="704"/>
      <c r="BF62" s="704"/>
      <c r="BG62" s="704"/>
      <c r="BH62" s="705"/>
    </row>
    <row r="63" spans="2:60" ht="20.25" customHeight="1">
      <c r="B63" s="319"/>
      <c r="C63" s="712" t="s">
        <v>460</v>
      </c>
      <c r="D63" s="713"/>
      <c r="E63" s="714"/>
      <c r="F63" s="300"/>
      <c r="G63" s="301"/>
      <c r="H63" s="728" t="s">
        <v>480</v>
      </c>
      <c r="I63" s="716" t="s">
        <v>474</v>
      </c>
      <c r="J63" s="717"/>
      <c r="K63" s="717"/>
      <c r="L63" s="718"/>
      <c r="M63" s="719" t="s">
        <v>492</v>
      </c>
      <c r="N63" s="720"/>
      <c r="O63" s="721"/>
      <c r="P63" s="322" t="s">
        <v>441</v>
      </c>
      <c r="Q63" s="329"/>
      <c r="R63" s="329"/>
      <c r="S63" s="330"/>
      <c r="T63" s="335"/>
      <c r="U63" s="326" t="s">
        <v>493</v>
      </c>
      <c r="V63" s="327" t="s">
        <v>493</v>
      </c>
      <c r="W63" s="327" t="s">
        <v>494</v>
      </c>
      <c r="X63" s="327"/>
      <c r="Y63" s="327"/>
      <c r="Z63" s="327"/>
      <c r="AA63" s="328"/>
      <c r="AB63" s="326" t="s">
        <v>493</v>
      </c>
      <c r="AC63" s="327" t="s">
        <v>493</v>
      </c>
      <c r="AD63" s="327" t="s">
        <v>494</v>
      </c>
      <c r="AE63" s="327"/>
      <c r="AF63" s="327"/>
      <c r="AG63" s="327"/>
      <c r="AH63" s="328"/>
      <c r="AI63" s="326" t="s">
        <v>493</v>
      </c>
      <c r="AJ63" s="327" t="s">
        <v>494</v>
      </c>
      <c r="AK63" s="327" t="s">
        <v>494</v>
      </c>
      <c r="AL63" s="327"/>
      <c r="AM63" s="327"/>
      <c r="AN63" s="327"/>
      <c r="AO63" s="328"/>
      <c r="AP63" s="326" t="s">
        <v>493</v>
      </c>
      <c r="AQ63" s="327" t="s">
        <v>493</v>
      </c>
      <c r="AR63" s="327" t="s">
        <v>494</v>
      </c>
      <c r="AS63" s="327"/>
      <c r="AT63" s="327"/>
      <c r="AU63" s="327"/>
      <c r="AV63" s="328"/>
      <c r="AW63" s="326"/>
      <c r="AX63" s="327"/>
      <c r="AY63" s="327"/>
      <c r="AZ63" s="722"/>
      <c r="BA63" s="723"/>
      <c r="BB63" s="724"/>
      <c r="BC63" s="723"/>
      <c r="BD63" s="725"/>
      <c r="BE63" s="726"/>
      <c r="BF63" s="726"/>
      <c r="BG63" s="726"/>
      <c r="BH63" s="727"/>
    </row>
    <row r="64" spans="2:60" ht="20.25" customHeight="1">
      <c r="B64" s="299">
        <f>B61+1</f>
        <v>15</v>
      </c>
      <c r="C64" s="625"/>
      <c r="D64" s="626"/>
      <c r="E64" s="627"/>
      <c r="F64" s="300" t="str">
        <f>C63</f>
        <v>介護従業者</v>
      </c>
      <c r="G64" s="301"/>
      <c r="H64" s="632"/>
      <c r="I64" s="637"/>
      <c r="J64" s="638"/>
      <c r="K64" s="638"/>
      <c r="L64" s="639"/>
      <c r="M64" s="646"/>
      <c r="N64" s="647"/>
      <c r="O64" s="648"/>
      <c r="P64" s="302" t="s">
        <v>442</v>
      </c>
      <c r="Q64" s="303"/>
      <c r="R64" s="303"/>
      <c r="S64" s="304"/>
      <c r="T64" s="305"/>
      <c r="U64" s="306">
        <f>IF(U63="","",VLOOKUP(U63,'[1]【記載例】シフト記号表（勤務時間帯）'!$D$6:$X$47,21,FALSE))</f>
        <v>2.499999999999999</v>
      </c>
      <c r="V64" s="307">
        <f>IF(V63="","",VLOOKUP(V63,'[1]【記載例】シフト記号表（勤務時間帯）'!$D$6:$X$47,21,FALSE))</f>
        <v>2.499999999999999</v>
      </c>
      <c r="W64" s="307">
        <f>IF(W63="","",VLOOKUP(W63,'[1]【記載例】シフト記号表（勤務時間帯）'!$D$6:$X$47,21,FALSE))</f>
        <v>2.499999999999999</v>
      </c>
      <c r="X64" s="307">
        <f>IF(X63="","",VLOOKUP(X63,'[1]【記載例】シフト記号表（勤務時間帯）'!$D$6:$X$47,21,FALSE))</f>
      </c>
      <c r="Y64" s="307">
        <f>IF(Y63="","",VLOOKUP(Y63,'[1]【記載例】シフト記号表（勤務時間帯）'!$D$6:$X$47,21,FALSE))</f>
      </c>
      <c r="Z64" s="307">
        <f>IF(Z63="","",VLOOKUP(Z63,'[1]【記載例】シフト記号表（勤務時間帯）'!$D$6:$X$47,21,FALSE))</f>
      </c>
      <c r="AA64" s="308">
        <f>IF(AA63="","",VLOOKUP(AA63,'[1]【記載例】シフト記号表（勤務時間帯）'!$D$6:$X$47,21,FALSE))</f>
      </c>
      <c r="AB64" s="306">
        <f>IF(AB63="","",VLOOKUP(AB63,'[1]【記載例】シフト記号表（勤務時間帯）'!$D$6:$X$47,21,FALSE))</f>
        <v>2.499999999999999</v>
      </c>
      <c r="AC64" s="307">
        <f>IF(AC63="","",VLOOKUP(AC63,'[1]【記載例】シフト記号表（勤務時間帯）'!$D$6:$X$47,21,FALSE))</f>
        <v>2.499999999999999</v>
      </c>
      <c r="AD64" s="307">
        <f>IF(AD63="","",VLOOKUP(AD63,'[1]【記載例】シフト記号表（勤務時間帯）'!$D$6:$X$47,21,FALSE))</f>
        <v>2.499999999999999</v>
      </c>
      <c r="AE64" s="307">
        <f>IF(AE63="","",VLOOKUP(AE63,'[1]【記載例】シフト記号表（勤務時間帯）'!$D$6:$X$47,21,FALSE))</f>
      </c>
      <c r="AF64" s="307">
        <f>IF(AF63="","",VLOOKUP(AF63,'[1]【記載例】シフト記号表（勤務時間帯）'!$D$6:$X$47,21,FALSE))</f>
      </c>
      <c r="AG64" s="307">
        <f>IF(AG63="","",VLOOKUP(AG63,'[1]【記載例】シフト記号表（勤務時間帯）'!$D$6:$X$47,21,FALSE))</f>
      </c>
      <c r="AH64" s="308">
        <f>IF(AH63="","",VLOOKUP(AH63,'[1]【記載例】シフト記号表（勤務時間帯）'!$D$6:$X$47,21,FALSE))</f>
      </c>
      <c r="AI64" s="306">
        <f>IF(AI63="","",VLOOKUP(AI63,'[1]【記載例】シフト記号表（勤務時間帯）'!$D$6:$X$47,21,FALSE))</f>
        <v>2.499999999999999</v>
      </c>
      <c r="AJ64" s="307">
        <f>IF(AJ63="","",VLOOKUP(AJ63,'[1]【記載例】シフト記号表（勤務時間帯）'!$D$6:$X$47,21,FALSE))</f>
        <v>2.499999999999999</v>
      </c>
      <c r="AK64" s="307">
        <f>IF(AK63="","",VLOOKUP(AK63,'[1]【記載例】シフト記号表（勤務時間帯）'!$D$6:$X$47,21,FALSE))</f>
        <v>2.499999999999999</v>
      </c>
      <c r="AL64" s="307">
        <f>IF(AL63="","",VLOOKUP(AL63,'[1]【記載例】シフト記号表（勤務時間帯）'!$D$6:$X$47,21,FALSE))</f>
      </c>
      <c r="AM64" s="307">
        <f>IF(AM63="","",VLOOKUP(AM63,'[1]【記載例】シフト記号表（勤務時間帯）'!$D$6:$X$47,21,FALSE))</f>
      </c>
      <c r="AN64" s="307">
        <f>IF(AN63="","",VLOOKUP(AN63,'[1]【記載例】シフト記号表（勤務時間帯）'!$D$6:$X$47,21,FALSE))</f>
      </c>
      <c r="AO64" s="308">
        <f>IF(AO63="","",VLOOKUP(AO63,'[1]【記載例】シフト記号表（勤務時間帯）'!$D$6:$X$47,21,FALSE))</f>
      </c>
      <c r="AP64" s="306">
        <f>IF(AP63="","",VLOOKUP(AP63,'[1]【記載例】シフト記号表（勤務時間帯）'!$D$6:$X$47,21,FALSE))</f>
        <v>2.499999999999999</v>
      </c>
      <c r="AQ64" s="307">
        <f>IF(AQ63="","",VLOOKUP(AQ63,'[1]【記載例】シフト記号表（勤務時間帯）'!$D$6:$X$47,21,FALSE))</f>
        <v>2.499999999999999</v>
      </c>
      <c r="AR64" s="307">
        <f>IF(AR63="","",VLOOKUP(AR63,'[1]【記載例】シフト記号表（勤務時間帯）'!$D$6:$X$47,21,FALSE))</f>
        <v>2.499999999999999</v>
      </c>
      <c r="AS64" s="307">
        <f>IF(AS63="","",VLOOKUP(AS63,'[1]【記載例】シフト記号表（勤務時間帯）'!$D$6:$X$47,21,FALSE))</f>
      </c>
      <c r="AT64" s="307">
        <f>IF(AT63="","",VLOOKUP(AT63,'[1]【記載例】シフト記号表（勤務時間帯）'!$D$6:$X$47,21,FALSE))</f>
      </c>
      <c r="AU64" s="307">
        <f>IF(AU63="","",VLOOKUP(AU63,'[1]【記載例】シフト記号表（勤務時間帯）'!$D$6:$X$47,21,FALSE))</f>
      </c>
      <c r="AV64" s="308">
        <f>IF(AV63="","",VLOOKUP(AV63,'[1]【記載例】シフト記号表（勤務時間帯）'!$D$6:$X$47,21,FALSE))</f>
      </c>
      <c r="AW64" s="306">
        <f>IF(AW63="","",VLOOKUP(AW63,'[1]【記載例】シフト記号表（勤務時間帯）'!$D$6:$X$47,21,FALSE))</f>
      </c>
      <c r="AX64" s="307">
        <f>IF(AX63="","",VLOOKUP(AX63,'[1]【記載例】シフト記号表（勤務時間帯）'!$D$6:$X$47,21,FALSE))</f>
      </c>
      <c r="AY64" s="307">
        <f>IF(AY63="","",VLOOKUP(AY63,'[1]【記載例】シフト記号表（勤務時間帯）'!$D$6:$X$47,21,FALSE))</f>
      </c>
      <c r="AZ64" s="706">
        <f>IF($BC$3="４週",SUM(U64:AV64),IF($BC$3="暦月",SUM(U64:AY64),""))</f>
        <v>29.999999999999996</v>
      </c>
      <c r="BA64" s="707"/>
      <c r="BB64" s="708">
        <f>IF($BC$3="４週",AZ64/4,IF($BC$3="暦月",(AZ64/($BC$8/7)),""))</f>
        <v>7.499999999999999</v>
      </c>
      <c r="BC64" s="707"/>
      <c r="BD64" s="700"/>
      <c r="BE64" s="701"/>
      <c r="BF64" s="701"/>
      <c r="BG64" s="701"/>
      <c r="BH64" s="702"/>
    </row>
    <row r="65" spans="2:60" ht="20.25" customHeight="1">
      <c r="B65" s="309"/>
      <c r="C65" s="628"/>
      <c r="D65" s="629"/>
      <c r="E65" s="630"/>
      <c r="F65" s="310"/>
      <c r="G65" s="311" t="str">
        <f>C63</f>
        <v>介護従業者</v>
      </c>
      <c r="H65" s="633"/>
      <c r="I65" s="640"/>
      <c r="J65" s="641"/>
      <c r="K65" s="641"/>
      <c r="L65" s="642"/>
      <c r="M65" s="649"/>
      <c r="N65" s="650"/>
      <c r="O65" s="651"/>
      <c r="P65" s="336" t="s">
        <v>443</v>
      </c>
      <c r="Q65" s="337"/>
      <c r="R65" s="337"/>
      <c r="S65" s="338"/>
      <c r="T65" s="339"/>
      <c r="U65" s="316" t="str">
        <f>IF(U63="","",VLOOKUP(U63,'[1]【記載例】シフト記号表（勤務時間帯）'!$D$6:$Z$47,23,FALSE))</f>
        <v>-</v>
      </c>
      <c r="V65" s="317" t="str">
        <f>IF(V63="","",VLOOKUP(V63,'[1]【記載例】シフト記号表（勤務時間帯）'!$D$6:$Z$47,23,FALSE))</f>
        <v>-</v>
      </c>
      <c r="W65" s="317" t="str">
        <f>IF(W63="","",VLOOKUP(W63,'[1]【記載例】シフト記号表（勤務時間帯）'!$D$6:$Z$47,23,FALSE))</f>
        <v>-</v>
      </c>
      <c r="X65" s="317">
        <f>IF(X63="","",VLOOKUP(X63,'[1]【記載例】シフト記号表（勤務時間帯）'!$D$6:$Z$47,23,FALSE))</f>
      </c>
      <c r="Y65" s="317">
        <f>IF(Y63="","",VLOOKUP(Y63,'[1]【記載例】シフト記号表（勤務時間帯）'!$D$6:$Z$47,23,FALSE))</f>
      </c>
      <c r="Z65" s="317">
        <f>IF(Z63="","",VLOOKUP(Z63,'[1]【記載例】シフト記号表（勤務時間帯）'!$D$6:$Z$47,23,FALSE))</f>
      </c>
      <c r="AA65" s="318">
        <f>IF(AA63="","",VLOOKUP(AA63,'[1]【記載例】シフト記号表（勤務時間帯）'!$D$6:$Z$47,23,FALSE))</f>
      </c>
      <c r="AB65" s="316" t="str">
        <f>IF(AB63="","",VLOOKUP(AB63,'[1]【記載例】シフト記号表（勤務時間帯）'!$D$6:$Z$47,23,FALSE))</f>
        <v>-</v>
      </c>
      <c r="AC65" s="317" t="str">
        <f>IF(AC63="","",VLOOKUP(AC63,'[1]【記載例】シフト記号表（勤務時間帯）'!$D$6:$Z$47,23,FALSE))</f>
        <v>-</v>
      </c>
      <c r="AD65" s="317" t="str">
        <f>IF(AD63="","",VLOOKUP(AD63,'[1]【記載例】シフト記号表（勤務時間帯）'!$D$6:$Z$47,23,FALSE))</f>
        <v>-</v>
      </c>
      <c r="AE65" s="317">
        <f>IF(AE63="","",VLOOKUP(AE63,'[1]【記載例】シフト記号表（勤務時間帯）'!$D$6:$Z$47,23,FALSE))</f>
      </c>
      <c r="AF65" s="317">
        <f>IF(AF63="","",VLOOKUP(AF63,'[1]【記載例】シフト記号表（勤務時間帯）'!$D$6:$Z$47,23,FALSE))</f>
      </c>
      <c r="AG65" s="317">
        <f>IF(AG63="","",VLOOKUP(AG63,'[1]【記載例】シフト記号表（勤務時間帯）'!$D$6:$Z$47,23,FALSE))</f>
      </c>
      <c r="AH65" s="318">
        <f>IF(AH63="","",VLOOKUP(AH63,'[1]【記載例】シフト記号表（勤務時間帯）'!$D$6:$Z$47,23,FALSE))</f>
      </c>
      <c r="AI65" s="316" t="str">
        <f>IF(AI63="","",VLOOKUP(AI63,'[1]【記載例】シフト記号表（勤務時間帯）'!$D$6:$Z$47,23,FALSE))</f>
        <v>-</v>
      </c>
      <c r="AJ65" s="317" t="str">
        <f>IF(AJ63="","",VLOOKUP(AJ63,'[1]【記載例】シフト記号表（勤務時間帯）'!$D$6:$Z$47,23,FALSE))</f>
        <v>-</v>
      </c>
      <c r="AK65" s="317" t="str">
        <f>IF(AK63="","",VLOOKUP(AK63,'[1]【記載例】シフト記号表（勤務時間帯）'!$D$6:$Z$47,23,FALSE))</f>
        <v>-</v>
      </c>
      <c r="AL65" s="317">
        <f>IF(AL63="","",VLOOKUP(AL63,'[1]【記載例】シフト記号表（勤務時間帯）'!$D$6:$Z$47,23,FALSE))</f>
      </c>
      <c r="AM65" s="317">
        <f>IF(AM63="","",VLOOKUP(AM63,'[1]【記載例】シフト記号表（勤務時間帯）'!$D$6:$Z$47,23,FALSE))</f>
      </c>
      <c r="AN65" s="317">
        <f>IF(AN63="","",VLOOKUP(AN63,'[1]【記載例】シフト記号表（勤務時間帯）'!$D$6:$Z$47,23,FALSE))</f>
      </c>
      <c r="AO65" s="318">
        <f>IF(AO63="","",VLOOKUP(AO63,'[1]【記載例】シフト記号表（勤務時間帯）'!$D$6:$Z$47,23,FALSE))</f>
      </c>
      <c r="AP65" s="316" t="str">
        <f>IF(AP63="","",VLOOKUP(AP63,'[1]【記載例】シフト記号表（勤務時間帯）'!$D$6:$Z$47,23,FALSE))</f>
        <v>-</v>
      </c>
      <c r="AQ65" s="317" t="str">
        <f>IF(AQ63="","",VLOOKUP(AQ63,'[1]【記載例】シフト記号表（勤務時間帯）'!$D$6:$Z$47,23,FALSE))</f>
        <v>-</v>
      </c>
      <c r="AR65" s="317" t="str">
        <f>IF(AR63="","",VLOOKUP(AR63,'[1]【記載例】シフト記号表（勤務時間帯）'!$D$6:$Z$47,23,FALSE))</f>
        <v>-</v>
      </c>
      <c r="AS65" s="317">
        <f>IF(AS63="","",VLOOKUP(AS63,'[1]【記載例】シフト記号表（勤務時間帯）'!$D$6:$Z$47,23,FALSE))</f>
      </c>
      <c r="AT65" s="317">
        <f>IF(AT63="","",VLOOKUP(AT63,'[1]【記載例】シフト記号表（勤務時間帯）'!$D$6:$Z$47,23,FALSE))</f>
      </c>
      <c r="AU65" s="317">
        <f>IF(AU63="","",VLOOKUP(AU63,'[1]【記載例】シフト記号表（勤務時間帯）'!$D$6:$Z$47,23,FALSE))</f>
      </c>
      <c r="AV65" s="318">
        <f>IF(AV63="","",VLOOKUP(AV63,'[1]【記載例】シフト記号表（勤務時間帯）'!$D$6:$Z$47,23,FALSE))</f>
      </c>
      <c r="AW65" s="316">
        <f>IF(AW63="","",VLOOKUP(AW63,'[1]【記載例】シフト記号表（勤務時間帯）'!$D$6:$Z$47,23,FALSE))</f>
      </c>
      <c r="AX65" s="317">
        <f>IF(AX63="","",VLOOKUP(AX63,'[1]【記載例】シフト記号表（勤務時間帯）'!$D$6:$Z$47,23,FALSE))</f>
      </c>
      <c r="AY65" s="317">
        <f>IF(AY63="","",VLOOKUP(AY63,'[1]【記載例】シフト記号表（勤務時間帯）'!$D$6:$Z$47,23,FALSE))</f>
      </c>
      <c r="AZ65" s="709">
        <f>IF($BC$3="４週",SUM(U65:AV65),IF($BC$3="暦月",SUM(U65:AY65),""))</f>
        <v>0</v>
      </c>
      <c r="BA65" s="710"/>
      <c r="BB65" s="711">
        <f>IF($BC$3="４週",AZ65/4,IF($BC$3="暦月",(AZ65/($BC$8/7)),""))</f>
        <v>0</v>
      </c>
      <c r="BC65" s="710"/>
      <c r="BD65" s="703"/>
      <c r="BE65" s="704"/>
      <c r="BF65" s="704"/>
      <c r="BG65" s="704"/>
      <c r="BH65" s="705"/>
    </row>
    <row r="66" spans="2:60" ht="20.25" customHeight="1">
      <c r="B66" s="319"/>
      <c r="C66" s="712" t="s">
        <v>460</v>
      </c>
      <c r="D66" s="713"/>
      <c r="E66" s="714"/>
      <c r="F66" s="300"/>
      <c r="G66" s="301"/>
      <c r="H66" s="728" t="s">
        <v>480</v>
      </c>
      <c r="I66" s="716" t="s">
        <v>474</v>
      </c>
      <c r="J66" s="717"/>
      <c r="K66" s="717"/>
      <c r="L66" s="718"/>
      <c r="M66" s="719" t="s">
        <v>495</v>
      </c>
      <c r="N66" s="720"/>
      <c r="O66" s="721"/>
      <c r="P66" s="340" t="s">
        <v>441</v>
      </c>
      <c r="Q66" s="341"/>
      <c r="R66" s="341"/>
      <c r="S66" s="342"/>
      <c r="T66" s="343"/>
      <c r="U66" s="326"/>
      <c r="V66" s="327"/>
      <c r="W66" s="327" t="s">
        <v>496</v>
      </c>
      <c r="X66" s="327"/>
      <c r="Y66" s="327"/>
      <c r="Z66" s="327" t="s">
        <v>496</v>
      </c>
      <c r="AA66" s="328"/>
      <c r="AB66" s="326"/>
      <c r="AC66" s="327"/>
      <c r="AD66" s="327" t="s">
        <v>497</v>
      </c>
      <c r="AE66" s="327"/>
      <c r="AF66" s="327"/>
      <c r="AG66" s="327" t="s">
        <v>496</v>
      </c>
      <c r="AH66" s="328"/>
      <c r="AI66" s="326"/>
      <c r="AJ66" s="327"/>
      <c r="AK66" s="327" t="s">
        <v>497</v>
      </c>
      <c r="AL66" s="327"/>
      <c r="AM66" s="327"/>
      <c r="AN66" s="327" t="s">
        <v>496</v>
      </c>
      <c r="AO66" s="328"/>
      <c r="AP66" s="326"/>
      <c r="AQ66" s="327"/>
      <c r="AR66" s="327" t="s">
        <v>497</v>
      </c>
      <c r="AS66" s="327"/>
      <c r="AT66" s="327"/>
      <c r="AU66" s="327" t="s">
        <v>496</v>
      </c>
      <c r="AV66" s="328"/>
      <c r="AW66" s="326"/>
      <c r="AX66" s="327"/>
      <c r="AY66" s="327"/>
      <c r="AZ66" s="722"/>
      <c r="BA66" s="723"/>
      <c r="BB66" s="724"/>
      <c r="BC66" s="723"/>
      <c r="BD66" s="725"/>
      <c r="BE66" s="726"/>
      <c r="BF66" s="726"/>
      <c r="BG66" s="726"/>
      <c r="BH66" s="727"/>
    </row>
    <row r="67" spans="2:60" ht="20.25" customHeight="1">
      <c r="B67" s="299">
        <f>B64+1</f>
        <v>16</v>
      </c>
      <c r="C67" s="625"/>
      <c r="D67" s="626"/>
      <c r="E67" s="627"/>
      <c r="F67" s="300" t="str">
        <f>C66</f>
        <v>介護従業者</v>
      </c>
      <c r="G67" s="301"/>
      <c r="H67" s="632"/>
      <c r="I67" s="637"/>
      <c r="J67" s="638"/>
      <c r="K67" s="638"/>
      <c r="L67" s="639"/>
      <c r="M67" s="646"/>
      <c r="N67" s="647"/>
      <c r="O67" s="648"/>
      <c r="P67" s="302" t="s">
        <v>442</v>
      </c>
      <c r="Q67" s="303"/>
      <c r="R67" s="303"/>
      <c r="S67" s="304"/>
      <c r="T67" s="305"/>
      <c r="U67" s="306">
        <f>IF(U66="","",VLOOKUP(U66,'[1]【記載例】シフト記号表（勤務時間帯）'!$D$6:$X$47,21,FALSE))</f>
      </c>
      <c r="V67" s="307">
        <f>IF(V66="","",VLOOKUP(V66,'[1]【記載例】シフト記号表（勤務時間帯）'!$D$6:$X$47,21,FALSE))</f>
      </c>
      <c r="W67" s="307">
        <f>IF(W66="","",VLOOKUP(W66,'[1]【記載例】シフト記号表（勤務時間帯）'!$D$6:$X$47,21,FALSE))</f>
        <v>6</v>
      </c>
      <c r="X67" s="307">
        <f>IF(X66="","",VLOOKUP(X66,'[1]【記載例】シフト記号表（勤務時間帯）'!$D$6:$X$47,21,FALSE))</f>
      </c>
      <c r="Y67" s="307">
        <f>IF(Y66="","",VLOOKUP(Y66,'[1]【記載例】シフト記号表（勤務時間帯）'!$D$6:$X$47,21,FALSE))</f>
      </c>
      <c r="Z67" s="307">
        <f>IF(Z66="","",VLOOKUP(Z66,'[1]【記載例】シフト記号表（勤務時間帯）'!$D$6:$X$47,21,FALSE))</f>
        <v>6</v>
      </c>
      <c r="AA67" s="308">
        <f>IF(AA66="","",VLOOKUP(AA66,'[1]【記載例】シフト記号表（勤務時間帯）'!$D$6:$X$47,21,FALSE))</f>
      </c>
      <c r="AB67" s="306">
        <f>IF(AB66="","",VLOOKUP(AB66,'[1]【記載例】シフト記号表（勤務時間帯）'!$D$6:$X$47,21,FALSE))</f>
      </c>
      <c r="AC67" s="307">
        <f>IF(AC66="","",VLOOKUP(AC66,'[1]【記載例】シフト記号表（勤務時間帯）'!$D$6:$X$47,21,FALSE))</f>
      </c>
      <c r="AD67" s="307">
        <f>IF(AD66="","",VLOOKUP(AD66,'[1]【記載例】シフト記号表（勤務時間帯）'!$D$6:$X$47,21,FALSE))</f>
        <v>6</v>
      </c>
      <c r="AE67" s="307">
        <f>IF(AE66="","",VLOOKUP(AE66,'[1]【記載例】シフト記号表（勤務時間帯）'!$D$6:$X$47,21,FALSE))</f>
      </c>
      <c r="AF67" s="307">
        <f>IF(AF66="","",VLOOKUP(AF66,'[1]【記載例】シフト記号表（勤務時間帯）'!$D$6:$X$47,21,FALSE))</f>
      </c>
      <c r="AG67" s="307">
        <f>IF(AG66="","",VLOOKUP(AG66,'[1]【記載例】シフト記号表（勤務時間帯）'!$D$6:$X$47,21,FALSE))</f>
        <v>6</v>
      </c>
      <c r="AH67" s="308">
        <f>IF(AH66="","",VLOOKUP(AH66,'[1]【記載例】シフト記号表（勤務時間帯）'!$D$6:$X$47,21,FALSE))</f>
      </c>
      <c r="AI67" s="306">
        <f>IF(AI66="","",VLOOKUP(AI66,'[1]【記載例】シフト記号表（勤務時間帯）'!$D$6:$X$47,21,FALSE))</f>
      </c>
      <c r="AJ67" s="307">
        <f>IF(AJ66="","",VLOOKUP(AJ66,'[1]【記載例】シフト記号表（勤務時間帯）'!$D$6:$X$47,21,FALSE))</f>
      </c>
      <c r="AK67" s="307">
        <f>IF(AK66="","",VLOOKUP(AK66,'[1]【記載例】シフト記号表（勤務時間帯）'!$D$6:$X$47,21,FALSE))</f>
        <v>6</v>
      </c>
      <c r="AL67" s="307">
        <f>IF(AL66="","",VLOOKUP(AL66,'[1]【記載例】シフト記号表（勤務時間帯）'!$D$6:$X$47,21,FALSE))</f>
      </c>
      <c r="AM67" s="307">
        <f>IF(AM66="","",VLOOKUP(AM66,'[1]【記載例】シフト記号表（勤務時間帯）'!$D$6:$X$47,21,FALSE))</f>
      </c>
      <c r="AN67" s="307">
        <f>IF(AN66="","",VLOOKUP(AN66,'[1]【記載例】シフト記号表（勤務時間帯）'!$D$6:$X$47,21,FALSE))</f>
        <v>6</v>
      </c>
      <c r="AO67" s="308">
        <f>IF(AO66="","",VLOOKUP(AO66,'[1]【記載例】シフト記号表（勤務時間帯）'!$D$6:$X$47,21,FALSE))</f>
      </c>
      <c r="AP67" s="306">
        <f>IF(AP66="","",VLOOKUP(AP66,'[1]【記載例】シフト記号表（勤務時間帯）'!$D$6:$X$47,21,FALSE))</f>
      </c>
      <c r="AQ67" s="307">
        <f>IF(AQ66="","",VLOOKUP(AQ66,'[1]【記載例】シフト記号表（勤務時間帯）'!$D$6:$X$47,21,FALSE))</f>
      </c>
      <c r="AR67" s="307">
        <f>IF(AR66="","",VLOOKUP(AR66,'[1]【記載例】シフト記号表（勤務時間帯）'!$D$6:$X$47,21,FALSE))</f>
        <v>6</v>
      </c>
      <c r="AS67" s="307">
        <f>IF(AS66="","",VLOOKUP(AS66,'[1]【記載例】シフト記号表（勤務時間帯）'!$D$6:$X$47,21,FALSE))</f>
      </c>
      <c r="AT67" s="307">
        <f>IF(AT66="","",VLOOKUP(AT66,'[1]【記載例】シフト記号表（勤務時間帯）'!$D$6:$X$47,21,FALSE))</f>
      </c>
      <c r="AU67" s="307">
        <f>IF(AU66="","",VLOOKUP(AU66,'[1]【記載例】シフト記号表（勤務時間帯）'!$D$6:$X$47,21,FALSE))</f>
        <v>6</v>
      </c>
      <c r="AV67" s="308">
        <f>IF(AV66="","",VLOOKUP(AV66,'[1]【記載例】シフト記号表（勤務時間帯）'!$D$6:$X$47,21,FALSE))</f>
      </c>
      <c r="AW67" s="306">
        <f>IF(AW66="","",VLOOKUP(AW66,'[1]【記載例】シフト記号表（勤務時間帯）'!$D$6:$X$47,21,FALSE))</f>
      </c>
      <c r="AX67" s="307">
        <f>IF(AX66="","",VLOOKUP(AX66,'[1]【記載例】シフト記号表（勤務時間帯）'!$D$6:$X$47,21,FALSE))</f>
      </c>
      <c r="AY67" s="307">
        <f>IF(AY66="","",VLOOKUP(AY66,'[1]【記載例】シフト記号表（勤務時間帯）'!$D$6:$X$47,21,FALSE))</f>
      </c>
      <c r="AZ67" s="706">
        <f>IF($BC$3="４週",SUM(U67:AV67),IF($BC$3="暦月",SUM(U67:AY67),""))</f>
        <v>48</v>
      </c>
      <c r="BA67" s="707"/>
      <c r="BB67" s="708">
        <f>IF($BC$3="４週",AZ67/4,IF($BC$3="暦月",(AZ67/($BC$8/7)),""))</f>
        <v>12</v>
      </c>
      <c r="BC67" s="707"/>
      <c r="BD67" s="700"/>
      <c r="BE67" s="701"/>
      <c r="BF67" s="701"/>
      <c r="BG67" s="701"/>
      <c r="BH67" s="702"/>
    </row>
    <row r="68" spans="2:60" ht="20.25" customHeight="1" thickBot="1">
      <c r="B68" s="299"/>
      <c r="C68" s="747"/>
      <c r="D68" s="748"/>
      <c r="E68" s="749"/>
      <c r="F68" s="344"/>
      <c r="G68" s="345" t="str">
        <f>C66</f>
        <v>介護従業者</v>
      </c>
      <c r="H68" s="750"/>
      <c r="I68" s="751"/>
      <c r="J68" s="752"/>
      <c r="K68" s="752"/>
      <c r="L68" s="753"/>
      <c r="M68" s="754"/>
      <c r="N68" s="755"/>
      <c r="O68" s="756"/>
      <c r="P68" s="346" t="s">
        <v>443</v>
      </c>
      <c r="Q68" s="347"/>
      <c r="R68" s="347"/>
      <c r="S68" s="348"/>
      <c r="T68" s="349"/>
      <c r="U68" s="316">
        <f>IF(U66="","",VLOOKUP(U66,'[1]【記載例】シフト記号表（勤務時間帯）'!$D$6:$Z$47,23,FALSE))</f>
      </c>
      <c r="V68" s="317">
        <f>IF(V66="","",VLOOKUP(V66,'[1]【記載例】シフト記号表（勤務時間帯）'!$D$6:$Z$47,23,FALSE))</f>
      </c>
      <c r="W68" s="317" t="str">
        <f>IF(W66="","",VLOOKUP(W66,'[1]【記載例】シフト記号表（勤務時間帯）'!$D$6:$Z$47,23,FALSE))</f>
        <v>-</v>
      </c>
      <c r="X68" s="317">
        <f>IF(X66="","",VLOOKUP(X66,'[1]【記載例】シフト記号表（勤務時間帯）'!$D$6:$Z$47,23,FALSE))</f>
      </c>
      <c r="Y68" s="317">
        <f>IF(Y66="","",VLOOKUP(Y66,'[1]【記載例】シフト記号表（勤務時間帯）'!$D$6:$Z$47,23,FALSE))</f>
      </c>
      <c r="Z68" s="317" t="str">
        <f>IF(Z66="","",VLOOKUP(Z66,'[1]【記載例】シフト記号表（勤務時間帯）'!$D$6:$Z$47,23,FALSE))</f>
        <v>-</v>
      </c>
      <c r="AA68" s="318">
        <f>IF(AA66="","",VLOOKUP(AA66,'[1]【記載例】シフト記号表（勤務時間帯）'!$D$6:$Z$47,23,FALSE))</f>
      </c>
      <c r="AB68" s="316">
        <f>IF(AB66="","",VLOOKUP(AB66,'[1]【記載例】シフト記号表（勤務時間帯）'!$D$6:$Z$47,23,FALSE))</f>
      </c>
      <c r="AC68" s="317">
        <f>IF(AC66="","",VLOOKUP(AC66,'[1]【記載例】シフト記号表（勤務時間帯）'!$D$6:$Z$47,23,FALSE))</f>
      </c>
      <c r="AD68" s="317" t="str">
        <f>IF(AD66="","",VLOOKUP(AD66,'[1]【記載例】シフト記号表（勤務時間帯）'!$D$6:$Z$47,23,FALSE))</f>
        <v>-</v>
      </c>
      <c r="AE68" s="317">
        <f>IF(AE66="","",VLOOKUP(AE66,'[1]【記載例】シフト記号表（勤務時間帯）'!$D$6:$Z$47,23,FALSE))</f>
      </c>
      <c r="AF68" s="317">
        <f>IF(AF66="","",VLOOKUP(AF66,'[1]【記載例】シフト記号表（勤務時間帯）'!$D$6:$Z$47,23,FALSE))</f>
      </c>
      <c r="AG68" s="317" t="str">
        <f>IF(AG66="","",VLOOKUP(AG66,'[1]【記載例】シフト記号表（勤務時間帯）'!$D$6:$Z$47,23,FALSE))</f>
        <v>-</v>
      </c>
      <c r="AH68" s="318">
        <f>IF(AH66="","",VLOOKUP(AH66,'[1]【記載例】シフト記号表（勤務時間帯）'!$D$6:$Z$47,23,FALSE))</f>
      </c>
      <c r="AI68" s="316">
        <f>IF(AI66="","",VLOOKUP(AI66,'[1]【記載例】シフト記号表（勤務時間帯）'!$D$6:$Z$47,23,FALSE))</f>
      </c>
      <c r="AJ68" s="317">
        <f>IF(AJ66="","",VLOOKUP(AJ66,'[1]【記載例】シフト記号表（勤務時間帯）'!$D$6:$Z$47,23,FALSE))</f>
      </c>
      <c r="AK68" s="317" t="str">
        <f>IF(AK66="","",VLOOKUP(AK66,'[1]【記載例】シフト記号表（勤務時間帯）'!$D$6:$Z$47,23,FALSE))</f>
        <v>-</v>
      </c>
      <c r="AL68" s="317">
        <f>IF(AL66="","",VLOOKUP(AL66,'[1]【記載例】シフト記号表（勤務時間帯）'!$D$6:$Z$47,23,FALSE))</f>
      </c>
      <c r="AM68" s="317">
        <f>IF(AM66="","",VLOOKUP(AM66,'[1]【記載例】シフト記号表（勤務時間帯）'!$D$6:$Z$47,23,FALSE))</f>
      </c>
      <c r="AN68" s="317" t="str">
        <f>IF(AN66="","",VLOOKUP(AN66,'[1]【記載例】シフト記号表（勤務時間帯）'!$D$6:$Z$47,23,FALSE))</f>
        <v>-</v>
      </c>
      <c r="AO68" s="318">
        <f>IF(AO66="","",VLOOKUP(AO66,'[1]【記載例】シフト記号表（勤務時間帯）'!$D$6:$Z$47,23,FALSE))</f>
      </c>
      <c r="AP68" s="316">
        <f>IF(AP66="","",VLOOKUP(AP66,'[1]【記載例】シフト記号表（勤務時間帯）'!$D$6:$Z$47,23,FALSE))</f>
      </c>
      <c r="AQ68" s="317">
        <f>IF(AQ66="","",VLOOKUP(AQ66,'[1]【記載例】シフト記号表（勤務時間帯）'!$D$6:$Z$47,23,FALSE))</f>
      </c>
      <c r="AR68" s="317" t="str">
        <f>IF(AR66="","",VLOOKUP(AR66,'[1]【記載例】シフト記号表（勤務時間帯）'!$D$6:$Z$47,23,FALSE))</f>
        <v>-</v>
      </c>
      <c r="AS68" s="317">
        <f>IF(AS66="","",VLOOKUP(AS66,'[1]【記載例】シフト記号表（勤務時間帯）'!$D$6:$Z$47,23,FALSE))</f>
      </c>
      <c r="AT68" s="317">
        <f>IF(AT66="","",VLOOKUP(AT66,'[1]【記載例】シフト記号表（勤務時間帯）'!$D$6:$Z$47,23,FALSE))</f>
      </c>
      <c r="AU68" s="317" t="str">
        <f>IF(AU66="","",VLOOKUP(AU66,'[1]【記載例】シフト記号表（勤務時間帯）'!$D$6:$Z$47,23,FALSE))</f>
        <v>-</v>
      </c>
      <c r="AV68" s="318">
        <f>IF(AV66="","",VLOOKUP(AV66,'[1]【記載例】シフト記号表（勤務時間帯）'!$D$6:$Z$47,23,FALSE))</f>
      </c>
      <c r="AW68" s="316">
        <f>IF(AW66="","",VLOOKUP(AW66,'[1]【記載例】シフト記号表（勤務時間帯）'!$D$6:$Z$47,23,FALSE))</f>
      </c>
      <c r="AX68" s="317">
        <f>IF(AX66="","",VLOOKUP(AX66,'[1]【記載例】シフト記号表（勤務時間帯）'!$D$6:$Z$47,23,FALSE))</f>
      </c>
      <c r="AY68" s="317">
        <f>IF(AY66="","",VLOOKUP(AY66,'[1]【記載例】シフト記号表（勤務時間帯）'!$D$6:$Z$47,23,FALSE))</f>
      </c>
      <c r="AZ68" s="709">
        <f>IF($BC$3="４週",SUM(U68:AV68),IF($BC$3="暦月",SUM(U68:AY68),""))</f>
        <v>0</v>
      </c>
      <c r="BA68" s="710"/>
      <c r="BB68" s="711">
        <f>IF($BC$3="４週",AZ68/4,IF($BC$3="暦月",(AZ68/($BC$8/7)),""))</f>
        <v>0</v>
      </c>
      <c r="BC68" s="710"/>
      <c r="BD68" s="700"/>
      <c r="BE68" s="701"/>
      <c r="BF68" s="701"/>
      <c r="BG68" s="701"/>
      <c r="BH68" s="702"/>
    </row>
    <row r="69" spans="2:60" ht="20.25" customHeight="1">
      <c r="B69" s="765" t="s">
        <v>444</v>
      </c>
      <c r="C69" s="766"/>
      <c r="D69" s="766"/>
      <c r="E69" s="766"/>
      <c r="F69" s="766"/>
      <c r="G69" s="766"/>
      <c r="H69" s="766"/>
      <c r="I69" s="766"/>
      <c r="J69" s="766"/>
      <c r="K69" s="766"/>
      <c r="L69" s="766"/>
      <c r="M69" s="766"/>
      <c r="N69" s="766"/>
      <c r="O69" s="766"/>
      <c r="P69" s="766"/>
      <c r="Q69" s="766"/>
      <c r="R69" s="766"/>
      <c r="S69" s="766"/>
      <c r="T69" s="767"/>
      <c r="U69" s="350">
        <v>10</v>
      </c>
      <c r="V69" s="351">
        <v>11</v>
      </c>
      <c r="W69" s="351">
        <v>12</v>
      </c>
      <c r="X69" s="351">
        <v>13</v>
      </c>
      <c r="Y69" s="351">
        <v>14</v>
      </c>
      <c r="Z69" s="351">
        <v>15</v>
      </c>
      <c r="AA69" s="352">
        <v>16</v>
      </c>
      <c r="AB69" s="350">
        <v>10</v>
      </c>
      <c r="AC69" s="351">
        <v>11</v>
      </c>
      <c r="AD69" s="351">
        <v>12</v>
      </c>
      <c r="AE69" s="351">
        <v>13</v>
      </c>
      <c r="AF69" s="351">
        <v>14</v>
      </c>
      <c r="AG69" s="351">
        <v>15</v>
      </c>
      <c r="AH69" s="352">
        <v>16</v>
      </c>
      <c r="AI69" s="350">
        <v>10</v>
      </c>
      <c r="AJ69" s="351">
        <v>11</v>
      </c>
      <c r="AK69" s="351">
        <v>12</v>
      </c>
      <c r="AL69" s="351">
        <v>13</v>
      </c>
      <c r="AM69" s="351">
        <v>14</v>
      </c>
      <c r="AN69" s="351">
        <v>15</v>
      </c>
      <c r="AO69" s="352">
        <v>16</v>
      </c>
      <c r="AP69" s="350">
        <v>10</v>
      </c>
      <c r="AQ69" s="351">
        <v>11</v>
      </c>
      <c r="AR69" s="351">
        <v>12</v>
      </c>
      <c r="AS69" s="351">
        <v>13</v>
      </c>
      <c r="AT69" s="351">
        <v>14</v>
      </c>
      <c r="AU69" s="351">
        <v>15</v>
      </c>
      <c r="AV69" s="352">
        <v>16</v>
      </c>
      <c r="AW69" s="353"/>
      <c r="AX69" s="351"/>
      <c r="AY69" s="354"/>
      <c r="AZ69" s="729"/>
      <c r="BA69" s="730"/>
      <c r="BB69" s="735"/>
      <c r="BC69" s="736"/>
      <c r="BD69" s="736"/>
      <c r="BE69" s="736"/>
      <c r="BF69" s="736"/>
      <c r="BG69" s="736"/>
      <c r="BH69" s="737"/>
    </row>
    <row r="70" spans="2:60" ht="20.25" customHeight="1">
      <c r="B70" s="744" t="s">
        <v>445</v>
      </c>
      <c r="C70" s="745"/>
      <c r="D70" s="745"/>
      <c r="E70" s="745"/>
      <c r="F70" s="745"/>
      <c r="G70" s="745"/>
      <c r="H70" s="745"/>
      <c r="I70" s="745"/>
      <c r="J70" s="745"/>
      <c r="K70" s="745"/>
      <c r="L70" s="745"/>
      <c r="M70" s="745"/>
      <c r="N70" s="745"/>
      <c r="O70" s="745"/>
      <c r="P70" s="745"/>
      <c r="Q70" s="745"/>
      <c r="R70" s="745"/>
      <c r="S70" s="745"/>
      <c r="T70" s="746"/>
      <c r="U70" s="355"/>
      <c r="V70" s="356"/>
      <c r="W70" s="356"/>
      <c r="X70" s="356"/>
      <c r="Y70" s="356"/>
      <c r="Z70" s="356"/>
      <c r="AA70" s="357"/>
      <c r="AB70" s="358"/>
      <c r="AC70" s="356"/>
      <c r="AD70" s="356"/>
      <c r="AE70" s="356"/>
      <c r="AF70" s="356"/>
      <c r="AG70" s="356"/>
      <c r="AH70" s="357"/>
      <c r="AI70" s="358"/>
      <c r="AJ70" s="356"/>
      <c r="AK70" s="356"/>
      <c r="AL70" s="356"/>
      <c r="AM70" s="356"/>
      <c r="AN70" s="356"/>
      <c r="AO70" s="357"/>
      <c r="AP70" s="358"/>
      <c r="AQ70" s="356"/>
      <c r="AR70" s="356"/>
      <c r="AS70" s="356"/>
      <c r="AT70" s="356"/>
      <c r="AU70" s="356"/>
      <c r="AV70" s="357"/>
      <c r="AW70" s="358"/>
      <c r="AX70" s="356"/>
      <c r="AY70" s="359"/>
      <c r="AZ70" s="731"/>
      <c r="BA70" s="732"/>
      <c r="BB70" s="738"/>
      <c r="BC70" s="739"/>
      <c r="BD70" s="739"/>
      <c r="BE70" s="739"/>
      <c r="BF70" s="739"/>
      <c r="BG70" s="739"/>
      <c r="BH70" s="740"/>
    </row>
    <row r="71" spans="2:60" ht="20.25" customHeight="1">
      <c r="B71" s="744" t="s">
        <v>446</v>
      </c>
      <c r="C71" s="745"/>
      <c r="D71" s="745"/>
      <c r="E71" s="745"/>
      <c r="F71" s="745"/>
      <c r="G71" s="745"/>
      <c r="H71" s="745"/>
      <c r="I71" s="745"/>
      <c r="J71" s="745"/>
      <c r="K71" s="745"/>
      <c r="L71" s="745"/>
      <c r="M71" s="745"/>
      <c r="N71" s="745"/>
      <c r="O71" s="745"/>
      <c r="P71" s="745"/>
      <c r="Q71" s="745"/>
      <c r="R71" s="745"/>
      <c r="S71" s="745"/>
      <c r="T71" s="746"/>
      <c r="U71" s="355">
        <v>9</v>
      </c>
      <c r="V71" s="356">
        <v>9</v>
      </c>
      <c r="W71" s="356">
        <v>9</v>
      </c>
      <c r="X71" s="356">
        <v>9</v>
      </c>
      <c r="Y71" s="356">
        <v>9</v>
      </c>
      <c r="Z71" s="356">
        <v>9</v>
      </c>
      <c r="AA71" s="360">
        <v>9</v>
      </c>
      <c r="AB71" s="361">
        <v>9</v>
      </c>
      <c r="AC71" s="356">
        <v>9</v>
      </c>
      <c r="AD71" s="356">
        <v>9</v>
      </c>
      <c r="AE71" s="356">
        <v>9</v>
      </c>
      <c r="AF71" s="356">
        <v>9</v>
      </c>
      <c r="AG71" s="356">
        <v>9</v>
      </c>
      <c r="AH71" s="360">
        <v>9</v>
      </c>
      <c r="AI71" s="361">
        <v>9</v>
      </c>
      <c r="AJ71" s="356">
        <v>9</v>
      </c>
      <c r="AK71" s="356">
        <v>9</v>
      </c>
      <c r="AL71" s="356">
        <v>9</v>
      </c>
      <c r="AM71" s="356">
        <v>9</v>
      </c>
      <c r="AN71" s="356">
        <v>9</v>
      </c>
      <c r="AO71" s="360">
        <v>9</v>
      </c>
      <c r="AP71" s="361">
        <v>9</v>
      </c>
      <c r="AQ71" s="356">
        <v>9</v>
      </c>
      <c r="AR71" s="356">
        <v>9</v>
      </c>
      <c r="AS71" s="356">
        <v>9</v>
      </c>
      <c r="AT71" s="356">
        <v>9</v>
      </c>
      <c r="AU71" s="356">
        <v>9</v>
      </c>
      <c r="AV71" s="360">
        <v>9</v>
      </c>
      <c r="AW71" s="361"/>
      <c r="AX71" s="356"/>
      <c r="AY71" s="359"/>
      <c r="AZ71" s="733"/>
      <c r="BA71" s="734"/>
      <c r="BB71" s="738"/>
      <c r="BC71" s="739"/>
      <c r="BD71" s="739"/>
      <c r="BE71" s="739"/>
      <c r="BF71" s="739"/>
      <c r="BG71" s="739"/>
      <c r="BH71" s="740"/>
    </row>
    <row r="72" spans="2:60" ht="20.25" customHeight="1">
      <c r="B72" s="744" t="s">
        <v>447</v>
      </c>
      <c r="C72" s="745"/>
      <c r="D72" s="745"/>
      <c r="E72" s="745"/>
      <c r="F72" s="745"/>
      <c r="G72" s="745"/>
      <c r="H72" s="745"/>
      <c r="I72" s="745"/>
      <c r="J72" s="745"/>
      <c r="K72" s="745"/>
      <c r="L72" s="745"/>
      <c r="M72" s="745"/>
      <c r="N72" s="745"/>
      <c r="O72" s="745"/>
      <c r="P72" s="745"/>
      <c r="Q72" s="745"/>
      <c r="R72" s="745"/>
      <c r="S72" s="745"/>
      <c r="T72" s="746"/>
      <c r="U72" s="362">
        <f aca="true" t="shared" si="1" ref="U72:AY72">IF(SUMIF($F$21:$F$68,"介護従業者",U21:U68)=0,"",SUMIF($F$21:$F$68,"介護従業者",U21:U68))</f>
        <v>42.5</v>
      </c>
      <c r="V72" s="363">
        <f t="shared" si="1"/>
        <v>44.49999999999999</v>
      </c>
      <c r="W72" s="363">
        <f t="shared" si="1"/>
        <v>42.5</v>
      </c>
      <c r="X72" s="363">
        <f t="shared" si="1"/>
        <v>43.99999999999999</v>
      </c>
      <c r="Y72" s="363">
        <f t="shared" si="1"/>
        <v>44</v>
      </c>
      <c r="Z72" s="363">
        <f t="shared" si="1"/>
        <v>42</v>
      </c>
      <c r="AA72" s="364">
        <f t="shared" si="1"/>
        <v>40</v>
      </c>
      <c r="AB72" s="362">
        <f t="shared" si="1"/>
        <v>42.5</v>
      </c>
      <c r="AC72" s="363">
        <f t="shared" si="1"/>
        <v>44.5</v>
      </c>
      <c r="AD72" s="363">
        <f t="shared" si="1"/>
        <v>42.5</v>
      </c>
      <c r="AE72" s="363">
        <f t="shared" si="1"/>
        <v>44</v>
      </c>
      <c r="AF72" s="363">
        <f t="shared" si="1"/>
        <v>44</v>
      </c>
      <c r="AG72" s="363">
        <f t="shared" si="1"/>
        <v>42</v>
      </c>
      <c r="AH72" s="364">
        <f t="shared" si="1"/>
        <v>40</v>
      </c>
      <c r="AI72" s="362">
        <f t="shared" si="1"/>
        <v>42.5</v>
      </c>
      <c r="AJ72" s="363">
        <f t="shared" si="1"/>
        <v>44.5</v>
      </c>
      <c r="AK72" s="363">
        <f t="shared" si="1"/>
        <v>42.5</v>
      </c>
      <c r="AL72" s="363">
        <f t="shared" si="1"/>
        <v>44</v>
      </c>
      <c r="AM72" s="363">
        <f t="shared" si="1"/>
        <v>44</v>
      </c>
      <c r="AN72" s="363">
        <f t="shared" si="1"/>
        <v>42</v>
      </c>
      <c r="AO72" s="364">
        <f t="shared" si="1"/>
        <v>40</v>
      </c>
      <c r="AP72" s="362">
        <f t="shared" si="1"/>
        <v>42.5</v>
      </c>
      <c r="AQ72" s="363">
        <f t="shared" si="1"/>
        <v>44.5</v>
      </c>
      <c r="AR72" s="363">
        <f t="shared" si="1"/>
        <v>42.5</v>
      </c>
      <c r="AS72" s="363">
        <f t="shared" si="1"/>
        <v>44</v>
      </c>
      <c r="AT72" s="363">
        <f t="shared" si="1"/>
        <v>44</v>
      </c>
      <c r="AU72" s="363">
        <f t="shared" si="1"/>
        <v>42</v>
      </c>
      <c r="AV72" s="364">
        <f t="shared" si="1"/>
        <v>39.99999999999999</v>
      </c>
      <c r="AW72" s="362">
        <f t="shared" si="1"/>
      </c>
      <c r="AX72" s="363">
        <f t="shared" si="1"/>
      </c>
      <c r="AY72" s="363">
        <f t="shared" si="1"/>
      </c>
      <c r="AZ72" s="758">
        <f>IF($BC$3="４週",SUM(U72:AV72),IF($BC$3="暦月",SUM(U72:AY72),""))</f>
        <v>1198</v>
      </c>
      <c r="BA72" s="759"/>
      <c r="BB72" s="738"/>
      <c r="BC72" s="739"/>
      <c r="BD72" s="739"/>
      <c r="BE72" s="739"/>
      <c r="BF72" s="739"/>
      <c r="BG72" s="739"/>
      <c r="BH72" s="740"/>
    </row>
    <row r="73" spans="2:60" ht="20.25" customHeight="1" thickBot="1">
      <c r="B73" s="768" t="s">
        <v>448</v>
      </c>
      <c r="C73" s="761"/>
      <c r="D73" s="761"/>
      <c r="E73" s="761"/>
      <c r="F73" s="761"/>
      <c r="G73" s="761"/>
      <c r="H73" s="761"/>
      <c r="I73" s="761"/>
      <c r="J73" s="761"/>
      <c r="K73" s="761"/>
      <c r="L73" s="761"/>
      <c r="M73" s="761"/>
      <c r="N73" s="761"/>
      <c r="O73" s="761"/>
      <c r="P73" s="761"/>
      <c r="Q73" s="761"/>
      <c r="R73" s="761"/>
      <c r="S73" s="761"/>
      <c r="T73" s="762"/>
      <c r="U73" s="365">
        <f aca="true" t="shared" si="2" ref="U73:AY73">IF(SUMIF($G$21:$G$68,"介護従業者",U21:U68)=0,"",SUMIF($G$21:$G$68,"介護従業者",U21:U68))</f>
        <v>10</v>
      </c>
      <c r="V73" s="366">
        <f t="shared" si="2"/>
        <v>10</v>
      </c>
      <c r="W73" s="366">
        <f t="shared" si="2"/>
        <v>10</v>
      </c>
      <c r="X73" s="366">
        <f t="shared" si="2"/>
        <v>10</v>
      </c>
      <c r="Y73" s="366">
        <f t="shared" si="2"/>
        <v>10</v>
      </c>
      <c r="Z73" s="366">
        <f t="shared" si="2"/>
        <v>10</v>
      </c>
      <c r="AA73" s="367">
        <f t="shared" si="2"/>
        <v>10</v>
      </c>
      <c r="AB73" s="368">
        <f t="shared" si="2"/>
        <v>10</v>
      </c>
      <c r="AC73" s="366">
        <f t="shared" si="2"/>
        <v>10</v>
      </c>
      <c r="AD73" s="366">
        <f t="shared" si="2"/>
        <v>10</v>
      </c>
      <c r="AE73" s="366">
        <f t="shared" si="2"/>
        <v>10</v>
      </c>
      <c r="AF73" s="366">
        <f t="shared" si="2"/>
        <v>10</v>
      </c>
      <c r="AG73" s="366">
        <f t="shared" si="2"/>
        <v>10</v>
      </c>
      <c r="AH73" s="367">
        <f t="shared" si="2"/>
        <v>10</v>
      </c>
      <c r="AI73" s="368">
        <f t="shared" si="2"/>
        <v>10</v>
      </c>
      <c r="AJ73" s="366">
        <f t="shared" si="2"/>
        <v>10</v>
      </c>
      <c r="AK73" s="366">
        <f t="shared" si="2"/>
        <v>10</v>
      </c>
      <c r="AL73" s="366">
        <f t="shared" si="2"/>
        <v>10</v>
      </c>
      <c r="AM73" s="366">
        <f t="shared" si="2"/>
        <v>10</v>
      </c>
      <c r="AN73" s="366">
        <f t="shared" si="2"/>
        <v>10</v>
      </c>
      <c r="AO73" s="367">
        <f t="shared" si="2"/>
        <v>10</v>
      </c>
      <c r="AP73" s="368">
        <f t="shared" si="2"/>
        <v>10</v>
      </c>
      <c r="AQ73" s="366">
        <f t="shared" si="2"/>
        <v>10</v>
      </c>
      <c r="AR73" s="366">
        <f t="shared" si="2"/>
        <v>10</v>
      </c>
      <c r="AS73" s="366">
        <f t="shared" si="2"/>
        <v>10</v>
      </c>
      <c r="AT73" s="366">
        <f t="shared" si="2"/>
        <v>10</v>
      </c>
      <c r="AU73" s="366">
        <f t="shared" si="2"/>
        <v>10</v>
      </c>
      <c r="AV73" s="367">
        <f t="shared" si="2"/>
        <v>10</v>
      </c>
      <c r="AW73" s="368">
        <f t="shared" si="2"/>
      </c>
      <c r="AX73" s="366">
        <f t="shared" si="2"/>
      </c>
      <c r="AY73" s="369">
        <f t="shared" si="2"/>
      </c>
      <c r="AZ73" s="763">
        <f>IF($BC$3="４週",SUM(U73:AV73),IF($BC$3="暦月",SUM(U73:AY73),""))</f>
        <v>280</v>
      </c>
      <c r="BA73" s="764"/>
      <c r="BB73" s="741"/>
      <c r="BC73" s="742"/>
      <c r="BD73" s="742"/>
      <c r="BE73" s="742"/>
      <c r="BF73" s="742"/>
      <c r="BG73" s="742"/>
      <c r="BH73" s="743"/>
    </row>
    <row r="74" spans="3:60" s="370" customFormat="1" ht="20.25" customHeight="1">
      <c r="C74" s="371"/>
      <c r="D74" s="371"/>
      <c r="E74" s="371"/>
      <c r="F74" s="371"/>
      <c r="G74" s="371"/>
      <c r="R74" s="329"/>
      <c r="BH74" s="372"/>
    </row>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28" spans="1:57" ht="14.25">
      <c r="A128" s="373"/>
      <c r="B128" s="373"/>
      <c r="C128" s="374"/>
      <c r="D128" s="374"/>
      <c r="E128" s="374"/>
      <c r="F128" s="374"/>
      <c r="G128" s="374"/>
      <c r="H128" s="374"/>
      <c r="I128" s="375"/>
      <c r="J128" s="375"/>
      <c r="K128" s="375"/>
      <c r="L128" s="375"/>
      <c r="M128" s="375"/>
      <c r="N128" s="375"/>
      <c r="O128" s="375"/>
      <c r="P128" s="375"/>
      <c r="Q128" s="375"/>
      <c r="R128" s="375"/>
      <c r="S128" s="375"/>
      <c r="T128" s="375"/>
      <c r="U128" s="375"/>
      <c r="V128" s="375"/>
      <c r="W128" s="375"/>
      <c r="X128" s="375"/>
      <c r="Y128" s="375"/>
      <c r="Z128" s="375"/>
      <c r="AA128" s="375"/>
      <c r="AB128" s="375"/>
      <c r="AC128" s="375"/>
      <c r="AD128" s="375"/>
      <c r="AE128" s="375"/>
      <c r="AF128" s="375"/>
      <c r="AG128" s="375"/>
      <c r="AH128" s="375"/>
      <c r="AI128" s="375"/>
      <c r="AJ128" s="375"/>
      <c r="AK128" s="375"/>
      <c r="AL128" s="375"/>
      <c r="AM128" s="375"/>
      <c r="AN128" s="375"/>
      <c r="AO128" s="375"/>
      <c r="AP128" s="375"/>
      <c r="AQ128" s="375"/>
      <c r="AR128" s="375"/>
      <c r="AS128" s="375"/>
      <c r="AT128" s="375"/>
      <c r="AU128" s="375"/>
      <c r="AV128" s="375"/>
      <c r="AW128" s="375"/>
      <c r="AX128" s="376"/>
      <c r="AY128" s="376"/>
      <c r="AZ128" s="376"/>
      <c r="BA128" s="376"/>
      <c r="BB128" s="376"/>
      <c r="BC128" s="376"/>
      <c r="BD128" s="376"/>
      <c r="BE128" s="376"/>
    </row>
    <row r="129" spans="1:57" ht="14.25">
      <c r="A129" s="373"/>
      <c r="B129" s="373"/>
      <c r="C129" s="374"/>
      <c r="D129" s="374"/>
      <c r="E129" s="374"/>
      <c r="F129" s="374"/>
      <c r="G129" s="374"/>
      <c r="H129" s="374"/>
      <c r="I129" s="375"/>
      <c r="J129" s="375"/>
      <c r="K129" s="375"/>
      <c r="L129" s="375"/>
      <c r="M129" s="375"/>
      <c r="N129" s="375"/>
      <c r="O129" s="375"/>
      <c r="P129" s="375"/>
      <c r="Q129" s="375"/>
      <c r="R129" s="375"/>
      <c r="S129" s="375"/>
      <c r="T129" s="375"/>
      <c r="U129" s="375"/>
      <c r="V129" s="375"/>
      <c r="W129" s="375"/>
      <c r="X129" s="375"/>
      <c r="Y129" s="375"/>
      <c r="Z129" s="375"/>
      <c r="AA129" s="375"/>
      <c r="AB129" s="375"/>
      <c r="AC129" s="375"/>
      <c r="AD129" s="375"/>
      <c r="AE129" s="375"/>
      <c r="AF129" s="375"/>
      <c r="AG129" s="375"/>
      <c r="AH129" s="375"/>
      <c r="AI129" s="375"/>
      <c r="AJ129" s="375"/>
      <c r="AK129" s="375"/>
      <c r="AL129" s="375"/>
      <c r="AM129" s="375"/>
      <c r="AN129" s="375"/>
      <c r="AO129" s="375"/>
      <c r="AP129" s="375"/>
      <c r="AQ129" s="375"/>
      <c r="AR129" s="375"/>
      <c r="AS129" s="375"/>
      <c r="AT129" s="375"/>
      <c r="AU129" s="375"/>
      <c r="AV129" s="375"/>
      <c r="AW129" s="375"/>
      <c r="AX129" s="376"/>
      <c r="AY129" s="376"/>
      <c r="AZ129" s="376"/>
      <c r="BA129" s="376"/>
      <c r="BB129" s="376"/>
      <c r="BC129" s="376"/>
      <c r="BD129" s="376"/>
      <c r="BE129" s="376"/>
    </row>
    <row r="130" spans="1:16" ht="14.25">
      <c r="A130" s="373"/>
      <c r="B130" s="373"/>
      <c r="C130" s="377"/>
      <c r="D130" s="377"/>
      <c r="E130" s="377"/>
      <c r="F130" s="377"/>
      <c r="G130" s="377"/>
      <c r="H130" s="377"/>
      <c r="I130" s="374"/>
      <c r="J130" s="374"/>
      <c r="K130" s="373"/>
      <c r="L130" s="373"/>
      <c r="M130" s="373"/>
      <c r="N130" s="373"/>
      <c r="O130" s="373"/>
      <c r="P130" s="373"/>
    </row>
    <row r="131" spans="1:16" ht="14.25">
      <c r="A131" s="373"/>
      <c r="B131" s="373"/>
      <c r="C131" s="377"/>
      <c r="D131" s="377"/>
      <c r="E131" s="377"/>
      <c r="F131" s="377"/>
      <c r="G131" s="377"/>
      <c r="H131" s="377"/>
      <c r="I131" s="374"/>
      <c r="J131" s="374"/>
      <c r="K131" s="373"/>
      <c r="L131" s="373"/>
      <c r="M131" s="373"/>
      <c r="N131" s="373"/>
      <c r="O131" s="373"/>
      <c r="P131" s="373"/>
    </row>
    <row r="132" spans="3:8" ht="14.25">
      <c r="C132" s="264"/>
      <c r="D132" s="264"/>
      <c r="E132" s="264"/>
      <c r="F132" s="264"/>
      <c r="G132" s="264"/>
      <c r="H132" s="264"/>
    </row>
    <row r="133" spans="3:8" ht="14.25">
      <c r="C133" s="264"/>
      <c r="D133" s="264"/>
      <c r="E133" s="264"/>
      <c r="F133" s="264"/>
      <c r="G133" s="264"/>
      <c r="H133" s="264"/>
    </row>
    <row r="134" spans="3:8" ht="14.25">
      <c r="C134" s="264"/>
      <c r="D134" s="264"/>
      <c r="E134" s="264"/>
      <c r="F134" s="264"/>
      <c r="G134" s="264"/>
      <c r="H134" s="264"/>
    </row>
    <row r="135" spans="3:8" ht="14.25">
      <c r="C135" s="264"/>
      <c r="D135" s="264"/>
      <c r="E135" s="264"/>
      <c r="F135" s="264"/>
      <c r="G135" s="264"/>
      <c r="H135" s="264"/>
    </row>
  </sheetData>
  <sheetProtection/>
  <mergeCells count="217">
    <mergeCell ref="B69:T69"/>
    <mergeCell ref="AZ69:BA71"/>
    <mergeCell ref="BB69:BH73"/>
    <mergeCell ref="B70:T70"/>
    <mergeCell ref="B71:T71"/>
    <mergeCell ref="B72:T72"/>
    <mergeCell ref="AZ72:BA72"/>
    <mergeCell ref="B73:T73"/>
    <mergeCell ref="AZ73:BA73"/>
    <mergeCell ref="BB66:BC66"/>
    <mergeCell ref="BD66:BH68"/>
    <mergeCell ref="AZ67:BA67"/>
    <mergeCell ref="BB67:BC67"/>
    <mergeCell ref="AZ68:BA68"/>
    <mergeCell ref="BB68:BC68"/>
    <mergeCell ref="BD63:BH65"/>
    <mergeCell ref="AZ64:BA64"/>
    <mergeCell ref="BB64:BC64"/>
    <mergeCell ref="AZ65:BA65"/>
    <mergeCell ref="BB65:BC65"/>
    <mergeCell ref="C66:E68"/>
    <mergeCell ref="H66:H68"/>
    <mergeCell ref="I66:L68"/>
    <mergeCell ref="M66:O68"/>
    <mergeCell ref="AZ66:BA66"/>
    <mergeCell ref="C63:E65"/>
    <mergeCell ref="H63:H65"/>
    <mergeCell ref="I63:L65"/>
    <mergeCell ref="M63:O65"/>
    <mergeCell ref="AZ63:BA63"/>
    <mergeCell ref="BB63:BC63"/>
    <mergeCell ref="BB60:BC60"/>
    <mergeCell ref="BD60:BH62"/>
    <mergeCell ref="AZ61:BA61"/>
    <mergeCell ref="BB61:BC61"/>
    <mergeCell ref="AZ62:BA62"/>
    <mergeCell ref="BB62:BC62"/>
    <mergeCell ref="BD57:BH59"/>
    <mergeCell ref="AZ58:BA58"/>
    <mergeCell ref="BB58:BC58"/>
    <mergeCell ref="AZ59:BA59"/>
    <mergeCell ref="BB59:BC59"/>
    <mergeCell ref="C60:E62"/>
    <mergeCell ref="H60:H62"/>
    <mergeCell ref="I60:L62"/>
    <mergeCell ref="M60:O62"/>
    <mergeCell ref="AZ60:BA60"/>
    <mergeCell ref="C57:E59"/>
    <mergeCell ref="H57:H59"/>
    <mergeCell ref="I57:L59"/>
    <mergeCell ref="M57:O59"/>
    <mergeCell ref="AZ57:BA57"/>
    <mergeCell ref="BB57:BC57"/>
    <mergeCell ref="BB54:BC54"/>
    <mergeCell ref="BD54:BH56"/>
    <mergeCell ref="AZ55:BA55"/>
    <mergeCell ref="BB55:BC55"/>
    <mergeCell ref="AZ56:BA56"/>
    <mergeCell ref="BB56:BC56"/>
    <mergeCell ref="BD51:BH53"/>
    <mergeCell ref="AZ52:BA52"/>
    <mergeCell ref="BB52:BC52"/>
    <mergeCell ref="AZ53:BA53"/>
    <mergeCell ref="BB53:BC53"/>
    <mergeCell ref="C54:E56"/>
    <mergeCell ref="H54:H56"/>
    <mergeCell ref="I54:L56"/>
    <mergeCell ref="M54:O56"/>
    <mergeCell ref="AZ54:BA54"/>
    <mergeCell ref="C51:E53"/>
    <mergeCell ref="H51:H53"/>
    <mergeCell ref="I51:L53"/>
    <mergeCell ref="M51:O53"/>
    <mergeCell ref="AZ51:BA51"/>
    <mergeCell ref="BB51:BC51"/>
    <mergeCell ref="BB48:BC48"/>
    <mergeCell ref="BD48:BH50"/>
    <mergeCell ref="AZ49:BA49"/>
    <mergeCell ref="BB49:BC49"/>
    <mergeCell ref="AZ50:BA50"/>
    <mergeCell ref="BB50:BC50"/>
    <mergeCell ref="BD45:BH47"/>
    <mergeCell ref="AZ46:BA46"/>
    <mergeCell ref="BB46:BC46"/>
    <mergeCell ref="AZ47:BA47"/>
    <mergeCell ref="BB47:BC47"/>
    <mergeCell ref="C48:E50"/>
    <mergeCell ref="H48:H50"/>
    <mergeCell ref="I48:L50"/>
    <mergeCell ref="M48:O50"/>
    <mergeCell ref="AZ48:BA48"/>
    <mergeCell ref="C45:E47"/>
    <mergeCell ref="H45:H47"/>
    <mergeCell ref="I45:L47"/>
    <mergeCell ref="M45:O47"/>
    <mergeCell ref="AZ45:BA45"/>
    <mergeCell ref="BB45:BC45"/>
    <mergeCell ref="BB42:BC42"/>
    <mergeCell ref="BD42:BH44"/>
    <mergeCell ref="AZ43:BA43"/>
    <mergeCell ref="BB43:BC43"/>
    <mergeCell ref="AZ44:BA44"/>
    <mergeCell ref="BB44:BC44"/>
    <mergeCell ref="BD39:BH41"/>
    <mergeCell ref="AZ40:BA40"/>
    <mergeCell ref="BB40:BC40"/>
    <mergeCell ref="AZ41:BA41"/>
    <mergeCell ref="BB41:BC41"/>
    <mergeCell ref="C42:E44"/>
    <mergeCell ref="H42:H44"/>
    <mergeCell ref="I42:L44"/>
    <mergeCell ref="M42:O44"/>
    <mergeCell ref="AZ42:BA42"/>
    <mergeCell ref="C39:E41"/>
    <mergeCell ref="H39:H41"/>
    <mergeCell ref="I39:L41"/>
    <mergeCell ref="M39:O41"/>
    <mergeCell ref="AZ39:BA39"/>
    <mergeCell ref="BB39:BC39"/>
    <mergeCell ref="BB36:BC36"/>
    <mergeCell ref="BD36:BH38"/>
    <mergeCell ref="AZ37:BA37"/>
    <mergeCell ref="BB37:BC37"/>
    <mergeCell ref="AZ38:BA38"/>
    <mergeCell ref="BB38:BC38"/>
    <mergeCell ref="BD33:BH35"/>
    <mergeCell ref="AZ34:BA34"/>
    <mergeCell ref="BB34:BC34"/>
    <mergeCell ref="AZ35:BA35"/>
    <mergeCell ref="BB35:BC35"/>
    <mergeCell ref="C36:E38"/>
    <mergeCell ref="H36:H38"/>
    <mergeCell ref="I36:L38"/>
    <mergeCell ref="M36:O38"/>
    <mergeCell ref="AZ36:BA36"/>
    <mergeCell ref="C33:E35"/>
    <mergeCell ref="H33:H35"/>
    <mergeCell ref="I33:L35"/>
    <mergeCell ref="M33:O35"/>
    <mergeCell ref="AZ33:BA33"/>
    <mergeCell ref="BB33:BC33"/>
    <mergeCell ref="BB30:BC30"/>
    <mergeCell ref="BD30:BH32"/>
    <mergeCell ref="AZ31:BA31"/>
    <mergeCell ref="BB31:BC31"/>
    <mergeCell ref="AZ32:BA32"/>
    <mergeCell ref="BB32:BC32"/>
    <mergeCell ref="BD27:BH29"/>
    <mergeCell ref="AZ28:BA28"/>
    <mergeCell ref="BB28:BC28"/>
    <mergeCell ref="AZ29:BA29"/>
    <mergeCell ref="BB29:BC29"/>
    <mergeCell ref="C30:E32"/>
    <mergeCell ref="H30:H32"/>
    <mergeCell ref="I30:L32"/>
    <mergeCell ref="M30:O32"/>
    <mergeCell ref="AZ30:BA30"/>
    <mergeCell ref="C27:E29"/>
    <mergeCell ref="H27:H29"/>
    <mergeCell ref="I27:L29"/>
    <mergeCell ref="M27:O29"/>
    <mergeCell ref="AZ27:BA27"/>
    <mergeCell ref="BB27:BC27"/>
    <mergeCell ref="BB24:BC24"/>
    <mergeCell ref="BD24:BH26"/>
    <mergeCell ref="AZ25:BA25"/>
    <mergeCell ref="BB25:BC25"/>
    <mergeCell ref="AZ26:BA26"/>
    <mergeCell ref="BB26:BC26"/>
    <mergeCell ref="BD21:BH23"/>
    <mergeCell ref="AZ22:BA22"/>
    <mergeCell ref="BB22:BC22"/>
    <mergeCell ref="AZ23:BA23"/>
    <mergeCell ref="BB23:BC23"/>
    <mergeCell ref="C24:E26"/>
    <mergeCell ref="H24:H26"/>
    <mergeCell ref="I24:L26"/>
    <mergeCell ref="M24:O26"/>
    <mergeCell ref="AZ24:BA24"/>
    <mergeCell ref="C21:E23"/>
    <mergeCell ref="H21:H23"/>
    <mergeCell ref="I21:L23"/>
    <mergeCell ref="M21:O23"/>
    <mergeCell ref="AZ21:BA21"/>
    <mergeCell ref="BB21:BC21"/>
    <mergeCell ref="AZ16:BA20"/>
    <mergeCell ref="BB16:BC20"/>
    <mergeCell ref="BD16:BH20"/>
    <mergeCell ref="U17:AA17"/>
    <mergeCell ref="AB17:AH17"/>
    <mergeCell ref="AI17:AO17"/>
    <mergeCell ref="AP17:AV17"/>
    <mergeCell ref="AW17:AY17"/>
    <mergeCell ref="B16:B20"/>
    <mergeCell ref="C16:E20"/>
    <mergeCell ref="H16:H20"/>
    <mergeCell ref="I16:L20"/>
    <mergeCell ref="M16:O20"/>
    <mergeCell ref="P16:T20"/>
    <mergeCell ref="AM13:AN13"/>
    <mergeCell ref="BB13:BD13"/>
    <mergeCell ref="BF13:BH13"/>
    <mergeCell ref="AM14:AN14"/>
    <mergeCell ref="BB14:BD14"/>
    <mergeCell ref="BF14:BH14"/>
    <mergeCell ref="BC4:BF4"/>
    <mergeCell ref="AY6:AZ6"/>
    <mergeCell ref="BC6:BD6"/>
    <mergeCell ref="BC8:BD8"/>
    <mergeCell ref="BC10:BD10"/>
    <mergeCell ref="U12:V12"/>
    <mergeCell ref="AR1:BG1"/>
    <mergeCell ref="AA2:AB2"/>
    <mergeCell ref="AD2:AE2"/>
    <mergeCell ref="AH2:AI2"/>
    <mergeCell ref="AR2:BG2"/>
    <mergeCell ref="BC3:BF3"/>
  </mergeCells>
  <conditionalFormatting sqref="U68:AY68 U65:AY65 U62:AY62 U59:AY59 U56:AY56 U53:AY53 U50:AY50 U47:AY47 U44:AY44 U41:AY41 U38:AY38 U35:AY35 U32:AY32 U29:AY29 U26:AY26 U23:AY23">
    <cfRule type="expression" priority="97" dxfId="96">
      <formula>OR(U$69=$B22,U$70=$B22)</formula>
    </cfRule>
  </conditionalFormatting>
  <conditionalFormatting sqref="U22:AA23 U69:BA73">
    <cfRule type="expression" priority="96" dxfId="0">
      <formula>INDIRECT(ADDRESS(ROW(),COLUMN()))=TRUNC(INDIRECT(ADDRESS(ROW(),COLUMN())))</formula>
    </cfRule>
  </conditionalFormatting>
  <conditionalFormatting sqref="AB22:AH23">
    <cfRule type="expression" priority="95" dxfId="0">
      <formula>INDIRECT(ADDRESS(ROW(),COLUMN()))=TRUNC(INDIRECT(ADDRESS(ROW(),COLUMN())))</formula>
    </cfRule>
  </conditionalFormatting>
  <conditionalFormatting sqref="AI22:AO23">
    <cfRule type="expression" priority="94" dxfId="0">
      <formula>INDIRECT(ADDRESS(ROW(),COLUMN()))=TRUNC(INDIRECT(ADDRESS(ROW(),COLUMN())))</formula>
    </cfRule>
  </conditionalFormatting>
  <conditionalFormatting sqref="AP22:AV23">
    <cfRule type="expression" priority="93" dxfId="0">
      <formula>INDIRECT(ADDRESS(ROW(),COLUMN()))=TRUNC(INDIRECT(ADDRESS(ROW(),COLUMN())))</formula>
    </cfRule>
  </conditionalFormatting>
  <conditionalFormatting sqref="AW22:AY23">
    <cfRule type="expression" priority="92" dxfId="0">
      <formula>INDIRECT(ADDRESS(ROW(),COLUMN()))=TRUNC(INDIRECT(ADDRESS(ROW(),COLUMN())))</formula>
    </cfRule>
  </conditionalFormatting>
  <conditionalFormatting sqref="AZ22:BC23">
    <cfRule type="expression" priority="91" dxfId="0">
      <formula>INDIRECT(ADDRESS(ROW(),COLUMN()))=TRUNC(INDIRECT(ADDRESS(ROW(),COLUMN())))</formula>
    </cfRule>
  </conditionalFormatting>
  <conditionalFormatting sqref="U25:AA26">
    <cfRule type="expression" priority="90" dxfId="0">
      <formula>INDIRECT(ADDRESS(ROW(),COLUMN()))=TRUNC(INDIRECT(ADDRESS(ROW(),COLUMN())))</formula>
    </cfRule>
  </conditionalFormatting>
  <conditionalFormatting sqref="AB25:AH26">
    <cfRule type="expression" priority="89" dxfId="0">
      <formula>INDIRECT(ADDRESS(ROW(),COLUMN()))=TRUNC(INDIRECT(ADDRESS(ROW(),COLUMN())))</formula>
    </cfRule>
  </conditionalFormatting>
  <conditionalFormatting sqref="AI25:AO26">
    <cfRule type="expression" priority="88" dxfId="0">
      <formula>INDIRECT(ADDRESS(ROW(),COLUMN()))=TRUNC(INDIRECT(ADDRESS(ROW(),COLUMN())))</formula>
    </cfRule>
  </conditionalFormatting>
  <conditionalFormatting sqref="AP25:AV26">
    <cfRule type="expression" priority="87" dxfId="0">
      <formula>INDIRECT(ADDRESS(ROW(),COLUMN()))=TRUNC(INDIRECT(ADDRESS(ROW(),COLUMN())))</formula>
    </cfRule>
  </conditionalFormatting>
  <conditionalFormatting sqref="AW25:AY26">
    <cfRule type="expression" priority="86" dxfId="0">
      <formula>INDIRECT(ADDRESS(ROW(),COLUMN()))=TRUNC(INDIRECT(ADDRESS(ROW(),COLUMN())))</formula>
    </cfRule>
  </conditionalFormatting>
  <conditionalFormatting sqref="AZ25:BC26">
    <cfRule type="expression" priority="85" dxfId="0">
      <formula>INDIRECT(ADDRESS(ROW(),COLUMN()))=TRUNC(INDIRECT(ADDRESS(ROW(),COLUMN())))</formula>
    </cfRule>
  </conditionalFormatting>
  <conditionalFormatting sqref="U28:AA29">
    <cfRule type="expression" priority="84" dxfId="0">
      <formula>INDIRECT(ADDRESS(ROW(),COLUMN()))=TRUNC(INDIRECT(ADDRESS(ROW(),COLUMN())))</formula>
    </cfRule>
  </conditionalFormatting>
  <conditionalFormatting sqref="AB28:AH29">
    <cfRule type="expression" priority="83" dxfId="0">
      <formula>INDIRECT(ADDRESS(ROW(),COLUMN()))=TRUNC(INDIRECT(ADDRESS(ROW(),COLUMN())))</formula>
    </cfRule>
  </conditionalFormatting>
  <conditionalFormatting sqref="AI28:AO29">
    <cfRule type="expression" priority="82" dxfId="0">
      <formula>INDIRECT(ADDRESS(ROW(),COLUMN()))=TRUNC(INDIRECT(ADDRESS(ROW(),COLUMN())))</formula>
    </cfRule>
  </conditionalFormatting>
  <conditionalFormatting sqref="AP28:AV29">
    <cfRule type="expression" priority="81" dxfId="0">
      <formula>INDIRECT(ADDRESS(ROW(),COLUMN()))=TRUNC(INDIRECT(ADDRESS(ROW(),COLUMN())))</formula>
    </cfRule>
  </conditionalFormatting>
  <conditionalFormatting sqref="AW28:AY29">
    <cfRule type="expression" priority="80" dxfId="0">
      <formula>INDIRECT(ADDRESS(ROW(),COLUMN()))=TRUNC(INDIRECT(ADDRESS(ROW(),COLUMN())))</formula>
    </cfRule>
  </conditionalFormatting>
  <conditionalFormatting sqref="AZ28:BC29">
    <cfRule type="expression" priority="79" dxfId="0">
      <formula>INDIRECT(ADDRESS(ROW(),COLUMN()))=TRUNC(INDIRECT(ADDRESS(ROW(),COLUMN())))</formula>
    </cfRule>
  </conditionalFormatting>
  <conditionalFormatting sqref="U31:AA32">
    <cfRule type="expression" priority="78" dxfId="0">
      <formula>INDIRECT(ADDRESS(ROW(),COLUMN()))=TRUNC(INDIRECT(ADDRESS(ROW(),COLUMN())))</formula>
    </cfRule>
  </conditionalFormatting>
  <conditionalFormatting sqref="AB31:AH32">
    <cfRule type="expression" priority="77" dxfId="0">
      <formula>INDIRECT(ADDRESS(ROW(),COLUMN()))=TRUNC(INDIRECT(ADDRESS(ROW(),COLUMN())))</formula>
    </cfRule>
  </conditionalFormatting>
  <conditionalFormatting sqref="AI31:AO32">
    <cfRule type="expression" priority="76" dxfId="0">
      <formula>INDIRECT(ADDRESS(ROW(),COLUMN()))=TRUNC(INDIRECT(ADDRESS(ROW(),COLUMN())))</formula>
    </cfRule>
  </conditionalFormatting>
  <conditionalFormatting sqref="AP31:AV32">
    <cfRule type="expression" priority="75" dxfId="0">
      <formula>INDIRECT(ADDRESS(ROW(),COLUMN()))=TRUNC(INDIRECT(ADDRESS(ROW(),COLUMN())))</formula>
    </cfRule>
  </conditionalFormatting>
  <conditionalFormatting sqref="AW31:AY32">
    <cfRule type="expression" priority="74" dxfId="0">
      <formula>INDIRECT(ADDRESS(ROW(),COLUMN()))=TRUNC(INDIRECT(ADDRESS(ROW(),COLUMN())))</formula>
    </cfRule>
  </conditionalFormatting>
  <conditionalFormatting sqref="AZ31:BC32">
    <cfRule type="expression" priority="73" dxfId="0">
      <formula>INDIRECT(ADDRESS(ROW(),COLUMN()))=TRUNC(INDIRECT(ADDRESS(ROW(),COLUMN())))</formula>
    </cfRule>
  </conditionalFormatting>
  <conditionalFormatting sqref="U34:AA35">
    <cfRule type="expression" priority="72" dxfId="0">
      <formula>INDIRECT(ADDRESS(ROW(),COLUMN()))=TRUNC(INDIRECT(ADDRESS(ROW(),COLUMN())))</formula>
    </cfRule>
  </conditionalFormatting>
  <conditionalFormatting sqref="AB34:AH35">
    <cfRule type="expression" priority="71" dxfId="0">
      <formula>INDIRECT(ADDRESS(ROW(),COLUMN()))=TRUNC(INDIRECT(ADDRESS(ROW(),COLUMN())))</formula>
    </cfRule>
  </conditionalFormatting>
  <conditionalFormatting sqref="AI34:AO35">
    <cfRule type="expression" priority="70" dxfId="0">
      <formula>INDIRECT(ADDRESS(ROW(),COLUMN()))=TRUNC(INDIRECT(ADDRESS(ROW(),COLUMN())))</formula>
    </cfRule>
  </conditionalFormatting>
  <conditionalFormatting sqref="AP34:AV35">
    <cfRule type="expression" priority="69" dxfId="0">
      <formula>INDIRECT(ADDRESS(ROW(),COLUMN()))=TRUNC(INDIRECT(ADDRESS(ROW(),COLUMN())))</formula>
    </cfRule>
  </conditionalFormatting>
  <conditionalFormatting sqref="AW34:AY35">
    <cfRule type="expression" priority="68" dxfId="0">
      <formula>INDIRECT(ADDRESS(ROW(),COLUMN()))=TRUNC(INDIRECT(ADDRESS(ROW(),COLUMN())))</formula>
    </cfRule>
  </conditionalFormatting>
  <conditionalFormatting sqref="AZ34:BC35">
    <cfRule type="expression" priority="67" dxfId="0">
      <formula>INDIRECT(ADDRESS(ROW(),COLUMN()))=TRUNC(INDIRECT(ADDRESS(ROW(),COLUMN())))</formula>
    </cfRule>
  </conditionalFormatting>
  <conditionalFormatting sqref="U37:AA38">
    <cfRule type="expression" priority="66" dxfId="0">
      <formula>INDIRECT(ADDRESS(ROW(),COLUMN()))=TRUNC(INDIRECT(ADDRESS(ROW(),COLUMN())))</formula>
    </cfRule>
  </conditionalFormatting>
  <conditionalFormatting sqref="AB37:AH38">
    <cfRule type="expression" priority="65" dxfId="0">
      <formula>INDIRECT(ADDRESS(ROW(),COLUMN()))=TRUNC(INDIRECT(ADDRESS(ROW(),COLUMN())))</formula>
    </cfRule>
  </conditionalFormatting>
  <conditionalFormatting sqref="AI37:AO38">
    <cfRule type="expression" priority="64" dxfId="0">
      <formula>INDIRECT(ADDRESS(ROW(),COLUMN()))=TRUNC(INDIRECT(ADDRESS(ROW(),COLUMN())))</formula>
    </cfRule>
  </conditionalFormatting>
  <conditionalFormatting sqref="AP37:AV38">
    <cfRule type="expression" priority="63" dxfId="0">
      <formula>INDIRECT(ADDRESS(ROW(),COLUMN()))=TRUNC(INDIRECT(ADDRESS(ROW(),COLUMN())))</formula>
    </cfRule>
  </conditionalFormatting>
  <conditionalFormatting sqref="AW37:AY38">
    <cfRule type="expression" priority="62" dxfId="0">
      <formula>INDIRECT(ADDRESS(ROW(),COLUMN()))=TRUNC(INDIRECT(ADDRESS(ROW(),COLUMN())))</formula>
    </cfRule>
  </conditionalFormatting>
  <conditionalFormatting sqref="AZ37:BC38">
    <cfRule type="expression" priority="61" dxfId="0">
      <formula>INDIRECT(ADDRESS(ROW(),COLUMN()))=TRUNC(INDIRECT(ADDRESS(ROW(),COLUMN())))</formula>
    </cfRule>
  </conditionalFormatting>
  <conditionalFormatting sqref="U40:AA41">
    <cfRule type="expression" priority="60" dxfId="0">
      <formula>INDIRECT(ADDRESS(ROW(),COLUMN()))=TRUNC(INDIRECT(ADDRESS(ROW(),COLUMN())))</formula>
    </cfRule>
  </conditionalFormatting>
  <conditionalFormatting sqref="AB40:AH41">
    <cfRule type="expression" priority="59" dxfId="0">
      <formula>INDIRECT(ADDRESS(ROW(),COLUMN()))=TRUNC(INDIRECT(ADDRESS(ROW(),COLUMN())))</formula>
    </cfRule>
  </conditionalFormatting>
  <conditionalFormatting sqref="AI40:AO41">
    <cfRule type="expression" priority="58" dxfId="0">
      <formula>INDIRECT(ADDRESS(ROW(),COLUMN()))=TRUNC(INDIRECT(ADDRESS(ROW(),COLUMN())))</formula>
    </cfRule>
  </conditionalFormatting>
  <conditionalFormatting sqref="AP40:AV41">
    <cfRule type="expression" priority="57" dxfId="0">
      <formula>INDIRECT(ADDRESS(ROW(),COLUMN()))=TRUNC(INDIRECT(ADDRESS(ROW(),COLUMN())))</formula>
    </cfRule>
  </conditionalFormatting>
  <conditionalFormatting sqref="AW40:AY41">
    <cfRule type="expression" priority="56" dxfId="0">
      <formula>INDIRECT(ADDRESS(ROW(),COLUMN()))=TRUNC(INDIRECT(ADDRESS(ROW(),COLUMN())))</formula>
    </cfRule>
  </conditionalFormatting>
  <conditionalFormatting sqref="AZ40:BC41">
    <cfRule type="expression" priority="55" dxfId="0">
      <formula>INDIRECT(ADDRESS(ROW(),COLUMN()))=TRUNC(INDIRECT(ADDRESS(ROW(),COLUMN())))</formula>
    </cfRule>
  </conditionalFormatting>
  <conditionalFormatting sqref="U43:AA44">
    <cfRule type="expression" priority="54" dxfId="0">
      <formula>INDIRECT(ADDRESS(ROW(),COLUMN()))=TRUNC(INDIRECT(ADDRESS(ROW(),COLUMN())))</formula>
    </cfRule>
  </conditionalFormatting>
  <conditionalFormatting sqref="AB43:AH44">
    <cfRule type="expression" priority="53" dxfId="0">
      <formula>INDIRECT(ADDRESS(ROW(),COLUMN()))=TRUNC(INDIRECT(ADDRESS(ROW(),COLUMN())))</formula>
    </cfRule>
  </conditionalFormatting>
  <conditionalFormatting sqref="AI43:AO44">
    <cfRule type="expression" priority="52" dxfId="0">
      <formula>INDIRECT(ADDRESS(ROW(),COLUMN()))=TRUNC(INDIRECT(ADDRESS(ROW(),COLUMN())))</formula>
    </cfRule>
  </conditionalFormatting>
  <conditionalFormatting sqref="AP43:AV44">
    <cfRule type="expression" priority="51" dxfId="0">
      <formula>INDIRECT(ADDRESS(ROW(),COLUMN()))=TRUNC(INDIRECT(ADDRESS(ROW(),COLUMN())))</formula>
    </cfRule>
  </conditionalFormatting>
  <conditionalFormatting sqref="AW43:AY44">
    <cfRule type="expression" priority="50" dxfId="0">
      <formula>INDIRECT(ADDRESS(ROW(),COLUMN()))=TRUNC(INDIRECT(ADDRESS(ROW(),COLUMN())))</formula>
    </cfRule>
  </conditionalFormatting>
  <conditionalFormatting sqref="AZ43:BC44">
    <cfRule type="expression" priority="49" dxfId="0">
      <formula>INDIRECT(ADDRESS(ROW(),COLUMN()))=TRUNC(INDIRECT(ADDRESS(ROW(),COLUMN())))</formula>
    </cfRule>
  </conditionalFormatting>
  <conditionalFormatting sqref="U46:AA47">
    <cfRule type="expression" priority="48" dxfId="0">
      <formula>INDIRECT(ADDRESS(ROW(),COLUMN()))=TRUNC(INDIRECT(ADDRESS(ROW(),COLUMN())))</formula>
    </cfRule>
  </conditionalFormatting>
  <conditionalFormatting sqref="AB46:AH47">
    <cfRule type="expression" priority="47" dxfId="0">
      <formula>INDIRECT(ADDRESS(ROW(),COLUMN()))=TRUNC(INDIRECT(ADDRESS(ROW(),COLUMN())))</formula>
    </cfRule>
  </conditionalFormatting>
  <conditionalFormatting sqref="AI46:AO47">
    <cfRule type="expression" priority="46" dxfId="0">
      <formula>INDIRECT(ADDRESS(ROW(),COLUMN()))=TRUNC(INDIRECT(ADDRESS(ROW(),COLUMN())))</formula>
    </cfRule>
  </conditionalFormatting>
  <conditionalFormatting sqref="AP46:AV47">
    <cfRule type="expression" priority="45" dxfId="0">
      <formula>INDIRECT(ADDRESS(ROW(),COLUMN()))=TRUNC(INDIRECT(ADDRESS(ROW(),COLUMN())))</formula>
    </cfRule>
  </conditionalFormatting>
  <conditionalFormatting sqref="AW46:AY47">
    <cfRule type="expression" priority="44" dxfId="0">
      <formula>INDIRECT(ADDRESS(ROW(),COLUMN()))=TRUNC(INDIRECT(ADDRESS(ROW(),COLUMN())))</formula>
    </cfRule>
  </conditionalFormatting>
  <conditionalFormatting sqref="AZ46:BC47">
    <cfRule type="expression" priority="43" dxfId="0">
      <formula>INDIRECT(ADDRESS(ROW(),COLUMN()))=TRUNC(INDIRECT(ADDRESS(ROW(),COLUMN())))</formula>
    </cfRule>
  </conditionalFormatting>
  <conditionalFormatting sqref="U49:AA50">
    <cfRule type="expression" priority="42" dxfId="0">
      <formula>INDIRECT(ADDRESS(ROW(),COLUMN()))=TRUNC(INDIRECT(ADDRESS(ROW(),COLUMN())))</formula>
    </cfRule>
  </conditionalFormatting>
  <conditionalFormatting sqref="AB49:AH50">
    <cfRule type="expression" priority="41" dxfId="0">
      <formula>INDIRECT(ADDRESS(ROW(),COLUMN()))=TRUNC(INDIRECT(ADDRESS(ROW(),COLUMN())))</formula>
    </cfRule>
  </conditionalFormatting>
  <conditionalFormatting sqref="AI49:AO50">
    <cfRule type="expression" priority="40" dxfId="0">
      <formula>INDIRECT(ADDRESS(ROW(),COLUMN()))=TRUNC(INDIRECT(ADDRESS(ROW(),COLUMN())))</formula>
    </cfRule>
  </conditionalFormatting>
  <conditionalFormatting sqref="AP49:AV50">
    <cfRule type="expression" priority="39" dxfId="0">
      <formula>INDIRECT(ADDRESS(ROW(),COLUMN()))=TRUNC(INDIRECT(ADDRESS(ROW(),COLUMN())))</formula>
    </cfRule>
  </conditionalFormatting>
  <conditionalFormatting sqref="AW49:AY50">
    <cfRule type="expression" priority="38" dxfId="0">
      <formula>INDIRECT(ADDRESS(ROW(),COLUMN()))=TRUNC(INDIRECT(ADDRESS(ROW(),COLUMN())))</formula>
    </cfRule>
  </conditionalFormatting>
  <conditionalFormatting sqref="AZ49:BC50">
    <cfRule type="expression" priority="37" dxfId="0">
      <formula>INDIRECT(ADDRESS(ROW(),COLUMN()))=TRUNC(INDIRECT(ADDRESS(ROW(),COLUMN())))</formula>
    </cfRule>
  </conditionalFormatting>
  <conditionalFormatting sqref="U52:AA53">
    <cfRule type="expression" priority="36" dxfId="0">
      <formula>INDIRECT(ADDRESS(ROW(),COLUMN()))=TRUNC(INDIRECT(ADDRESS(ROW(),COLUMN())))</formula>
    </cfRule>
  </conditionalFormatting>
  <conditionalFormatting sqref="AB52:AH53">
    <cfRule type="expression" priority="35" dxfId="0">
      <formula>INDIRECT(ADDRESS(ROW(),COLUMN()))=TRUNC(INDIRECT(ADDRESS(ROW(),COLUMN())))</formula>
    </cfRule>
  </conditionalFormatting>
  <conditionalFormatting sqref="AI52:AO53">
    <cfRule type="expression" priority="34" dxfId="0">
      <formula>INDIRECT(ADDRESS(ROW(),COLUMN()))=TRUNC(INDIRECT(ADDRESS(ROW(),COLUMN())))</formula>
    </cfRule>
  </conditionalFormatting>
  <conditionalFormatting sqref="AP52:AV53">
    <cfRule type="expression" priority="33" dxfId="0">
      <formula>INDIRECT(ADDRESS(ROW(),COLUMN()))=TRUNC(INDIRECT(ADDRESS(ROW(),COLUMN())))</formula>
    </cfRule>
  </conditionalFormatting>
  <conditionalFormatting sqref="AW52:AY53">
    <cfRule type="expression" priority="32" dxfId="0">
      <formula>INDIRECT(ADDRESS(ROW(),COLUMN()))=TRUNC(INDIRECT(ADDRESS(ROW(),COLUMN())))</formula>
    </cfRule>
  </conditionalFormatting>
  <conditionalFormatting sqref="AZ52:BC53">
    <cfRule type="expression" priority="31" dxfId="0">
      <formula>INDIRECT(ADDRESS(ROW(),COLUMN()))=TRUNC(INDIRECT(ADDRESS(ROW(),COLUMN())))</formula>
    </cfRule>
  </conditionalFormatting>
  <conditionalFormatting sqref="U55:AA56">
    <cfRule type="expression" priority="30" dxfId="0">
      <formula>INDIRECT(ADDRESS(ROW(),COLUMN()))=TRUNC(INDIRECT(ADDRESS(ROW(),COLUMN())))</formula>
    </cfRule>
  </conditionalFormatting>
  <conditionalFormatting sqref="AB55:AH56">
    <cfRule type="expression" priority="29" dxfId="0">
      <formula>INDIRECT(ADDRESS(ROW(),COLUMN()))=TRUNC(INDIRECT(ADDRESS(ROW(),COLUMN())))</formula>
    </cfRule>
  </conditionalFormatting>
  <conditionalFormatting sqref="AI55:AO56">
    <cfRule type="expression" priority="28" dxfId="0">
      <formula>INDIRECT(ADDRESS(ROW(),COLUMN()))=TRUNC(INDIRECT(ADDRESS(ROW(),COLUMN())))</formula>
    </cfRule>
  </conditionalFormatting>
  <conditionalFormatting sqref="AP55:AV56">
    <cfRule type="expression" priority="27" dxfId="0">
      <formula>INDIRECT(ADDRESS(ROW(),COLUMN()))=TRUNC(INDIRECT(ADDRESS(ROW(),COLUMN())))</formula>
    </cfRule>
  </conditionalFormatting>
  <conditionalFormatting sqref="AW55:AY56">
    <cfRule type="expression" priority="26" dxfId="0">
      <formula>INDIRECT(ADDRESS(ROW(),COLUMN()))=TRUNC(INDIRECT(ADDRESS(ROW(),COLUMN())))</formula>
    </cfRule>
  </conditionalFormatting>
  <conditionalFormatting sqref="AZ55:BC56">
    <cfRule type="expression" priority="25" dxfId="0">
      <formula>INDIRECT(ADDRESS(ROW(),COLUMN()))=TRUNC(INDIRECT(ADDRESS(ROW(),COLUMN())))</formula>
    </cfRule>
  </conditionalFormatting>
  <conditionalFormatting sqref="U58:AA59">
    <cfRule type="expression" priority="24" dxfId="0">
      <formula>INDIRECT(ADDRESS(ROW(),COLUMN()))=TRUNC(INDIRECT(ADDRESS(ROW(),COLUMN())))</formula>
    </cfRule>
  </conditionalFormatting>
  <conditionalFormatting sqref="AB58:AH59">
    <cfRule type="expression" priority="23" dxfId="0">
      <formula>INDIRECT(ADDRESS(ROW(),COLUMN()))=TRUNC(INDIRECT(ADDRESS(ROW(),COLUMN())))</formula>
    </cfRule>
  </conditionalFormatting>
  <conditionalFormatting sqref="AI58:AO59">
    <cfRule type="expression" priority="22" dxfId="0">
      <formula>INDIRECT(ADDRESS(ROW(),COLUMN()))=TRUNC(INDIRECT(ADDRESS(ROW(),COLUMN())))</formula>
    </cfRule>
  </conditionalFormatting>
  <conditionalFormatting sqref="AP58:AV59">
    <cfRule type="expression" priority="21" dxfId="0">
      <formula>INDIRECT(ADDRESS(ROW(),COLUMN()))=TRUNC(INDIRECT(ADDRESS(ROW(),COLUMN())))</formula>
    </cfRule>
  </conditionalFormatting>
  <conditionalFormatting sqref="AW58:AY59">
    <cfRule type="expression" priority="20" dxfId="0">
      <formula>INDIRECT(ADDRESS(ROW(),COLUMN()))=TRUNC(INDIRECT(ADDRESS(ROW(),COLUMN())))</formula>
    </cfRule>
  </conditionalFormatting>
  <conditionalFormatting sqref="AZ58:BC59">
    <cfRule type="expression" priority="19" dxfId="0">
      <formula>INDIRECT(ADDRESS(ROW(),COLUMN()))=TRUNC(INDIRECT(ADDRESS(ROW(),COLUMN())))</formula>
    </cfRule>
  </conditionalFormatting>
  <conditionalFormatting sqref="U61:AA62">
    <cfRule type="expression" priority="18" dxfId="0">
      <formula>INDIRECT(ADDRESS(ROW(),COLUMN()))=TRUNC(INDIRECT(ADDRESS(ROW(),COLUMN())))</formula>
    </cfRule>
  </conditionalFormatting>
  <conditionalFormatting sqref="AB61:AH62">
    <cfRule type="expression" priority="17" dxfId="0">
      <formula>INDIRECT(ADDRESS(ROW(),COLUMN()))=TRUNC(INDIRECT(ADDRESS(ROW(),COLUMN())))</formula>
    </cfRule>
  </conditionalFormatting>
  <conditionalFormatting sqref="AI61:AO62">
    <cfRule type="expression" priority="16" dxfId="0">
      <formula>INDIRECT(ADDRESS(ROW(),COLUMN()))=TRUNC(INDIRECT(ADDRESS(ROW(),COLUMN())))</formula>
    </cfRule>
  </conditionalFormatting>
  <conditionalFormatting sqref="AP61:AV62">
    <cfRule type="expression" priority="15" dxfId="0">
      <formula>INDIRECT(ADDRESS(ROW(),COLUMN()))=TRUNC(INDIRECT(ADDRESS(ROW(),COLUMN())))</formula>
    </cfRule>
  </conditionalFormatting>
  <conditionalFormatting sqref="AW61:AY62">
    <cfRule type="expression" priority="14" dxfId="0">
      <formula>INDIRECT(ADDRESS(ROW(),COLUMN()))=TRUNC(INDIRECT(ADDRESS(ROW(),COLUMN())))</formula>
    </cfRule>
  </conditionalFormatting>
  <conditionalFormatting sqref="AZ61:BC62">
    <cfRule type="expression" priority="13" dxfId="0">
      <formula>INDIRECT(ADDRESS(ROW(),COLUMN()))=TRUNC(INDIRECT(ADDRESS(ROW(),COLUMN())))</formula>
    </cfRule>
  </conditionalFormatting>
  <conditionalFormatting sqref="U64:AA65">
    <cfRule type="expression" priority="12" dxfId="0">
      <formula>INDIRECT(ADDRESS(ROW(),COLUMN()))=TRUNC(INDIRECT(ADDRESS(ROW(),COLUMN())))</formula>
    </cfRule>
  </conditionalFormatting>
  <conditionalFormatting sqref="AB64:AH65">
    <cfRule type="expression" priority="11" dxfId="0">
      <formula>INDIRECT(ADDRESS(ROW(),COLUMN()))=TRUNC(INDIRECT(ADDRESS(ROW(),COLUMN())))</formula>
    </cfRule>
  </conditionalFormatting>
  <conditionalFormatting sqref="AI64:AO65">
    <cfRule type="expression" priority="10" dxfId="0">
      <formula>INDIRECT(ADDRESS(ROW(),COLUMN()))=TRUNC(INDIRECT(ADDRESS(ROW(),COLUMN())))</formula>
    </cfRule>
  </conditionalFormatting>
  <conditionalFormatting sqref="AP64:AV65">
    <cfRule type="expression" priority="9" dxfId="0">
      <formula>INDIRECT(ADDRESS(ROW(),COLUMN()))=TRUNC(INDIRECT(ADDRESS(ROW(),COLUMN())))</formula>
    </cfRule>
  </conditionalFormatting>
  <conditionalFormatting sqref="AW64:AY65">
    <cfRule type="expression" priority="8" dxfId="0">
      <formula>INDIRECT(ADDRESS(ROW(),COLUMN()))=TRUNC(INDIRECT(ADDRESS(ROW(),COLUMN())))</formula>
    </cfRule>
  </conditionalFormatting>
  <conditionalFormatting sqref="AZ64:BC65">
    <cfRule type="expression" priority="7" dxfId="0">
      <formula>INDIRECT(ADDRESS(ROW(),COLUMN()))=TRUNC(INDIRECT(ADDRESS(ROW(),COLUMN())))</formula>
    </cfRule>
  </conditionalFormatting>
  <conditionalFormatting sqref="U67:AA68">
    <cfRule type="expression" priority="6" dxfId="0">
      <formula>INDIRECT(ADDRESS(ROW(),COLUMN()))=TRUNC(INDIRECT(ADDRESS(ROW(),COLUMN())))</formula>
    </cfRule>
  </conditionalFormatting>
  <conditionalFormatting sqref="AB67:AH68">
    <cfRule type="expression" priority="5" dxfId="0">
      <formula>INDIRECT(ADDRESS(ROW(),COLUMN()))=TRUNC(INDIRECT(ADDRESS(ROW(),COLUMN())))</formula>
    </cfRule>
  </conditionalFormatting>
  <conditionalFormatting sqref="AI67:AO68">
    <cfRule type="expression" priority="4" dxfId="0">
      <formula>INDIRECT(ADDRESS(ROW(),COLUMN()))=TRUNC(INDIRECT(ADDRESS(ROW(),COLUMN())))</formula>
    </cfRule>
  </conditionalFormatting>
  <conditionalFormatting sqref="AP67:AV68">
    <cfRule type="expression" priority="3" dxfId="0">
      <formula>INDIRECT(ADDRESS(ROW(),COLUMN()))=TRUNC(INDIRECT(ADDRESS(ROW(),COLUMN())))</formula>
    </cfRule>
  </conditionalFormatting>
  <conditionalFormatting sqref="AW67:AY68">
    <cfRule type="expression" priority="2" dxfId="0">
      <formula>INDIRECT(ADDRESS(ROW(),COLUMN()))=TRUNC(INDIRECT(ADDRESS(ROW(),COLUMN())))</formula>
    </cfRule>
  </conditionalFormatting>
  <conditionalFormatting sqref="AZ67:BC68">
    <cfRule type="expression" priority="1" dxfId="0">
      <formula>INDIRECT(ADDRESS(ROW(),COLUMN()))=TRUNC(INDIRECT(ADDRESS(ROW(),COLUMN())))</formula>
    </cfRule>
  </conditionalFormatting>
  <dataValidations count="6">
    <dataValidation type="list" allowBlank="1" showInputMessage="1" showErrorMessage="1" sqref="BC4:BF4">
      <formula1>"予定,実績,予定・実績"</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H21:H68">
      <formula1>"A, B, C, D"</formula1>
    </dataValidation>
    <dataValidation errorStyle="warning" type="list" allowBlank="1" showInputMessage="1" error="リストにない場合のみ、入力してください。" sqref="I21:L68">
      <formula1>INDIRECT(C21)</formula1>
    </dataValidation>
    <dataValidation allowBlank="1" showInputMessage="1" showErrorMessage="1" error="入力可能範囲　32～40" sqref="BC10"/>
  </dataValidations>
  <printOptions/>
  <pageMargins left="0.7" right="0.7" top="0.75" bottom="0.75"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B1:AB52"/>
  <sheetViews>
    <sheetView zoomScalePageLayoutView="0" workbookViewId="0" topLeftCell="A4">
      <selection activeCell="U63" sqref="U63"/>
    </sheetView>
  </sheetViews>
  <sheetFormatPr defaultColWidth="10.00390625" defaultRowHeight="13.5"/>
  <cols>
    <col min="1" max="1" width="1.75390625" style="378" customWidth="1"/>
    <col min="2" max="2" width="6.25390625" style="380" customWidth="1"/>
    <col min="3" max="3" width="11.75390625" style="380" customWidth="1"/>
    <col min="4" max="4" width="11.75390625" style="380" hidden="1" customWidth="1"/>
    <col min="5" max="5" width="3.75390625" style="380" bestFit="1" customWidth="1"/>
    <col min="6" max="6" width="17.375" style="378" customWidth="1"/>
    <col min="7" max="7" width="3.75390625" style="378" bestFit="1" customWidth="1"/>
    <col min="8" max="8" width="17.375" style="378" customWidth="1"/>
    <col min="9" max="9" width="3.75390625" style="378" bestFit="1" customWidth="1"/>
    <col min="10" max="10" width="17.375" style="380" customWidth="1"/>
    <col min="11" max="11" width="3.75390625" style="378" bestFit="1" customWidth="1"/>
    <col min="12" max="12" width="17.375" style="378" customWidth="1"/>
    <col min="13" max="13" width="5.50390625" style="378" customWidth="1"/>
    <col min="14" max="14" width="17.375" style="378" customWidth="1"/>
    <col min="15" max="15" width="3.75390625" style="378" customWidth="1"/>
    <col min="16" max="16" width="17.375" style="378" customWidth="1"/>
    <col min="17" max="17" width="3.75390625" style="378" customWidth="1"/>
    <col min="18" max="18" width="17.375" style="378" customWidth="1"/>
    <col min="19" max="19" width="3.75390625" style="378" customWidth="1"/>
    <col min="20" max="20" width="17.375" style="378" customWidth="1"/>
    <col min="21" max="21" width="3.75390625" style="378" customWidth="1"/>
    <col min="22" max="22" width="17.375" style="378" customWidth="1"/>
    <col min="23" max="23" width="3.75390625" style="378" customWidth="1"/>
    <col min="24" max="24" width="17.375" style="378" customWidth="1"/>
    <col min="25" max="25" width="3.75390625" style="378" customWidth="1"/>
    <col min="26" max="26" width="17.375" style="378" customWidth="1"/>
    <col min="27" max="27" width="3.75390625" style="378" customWidth="1"/>
    <col min="28" max="28" width="56.25390625" style="378" customWidth="1"/>
    <col min="29" max="16384" width="10.00390625" style="378" customWidth="1"/>
  </cols>
  <sheetData>
    <row r="1" ht="18.75">
      <c r="B1" s="379" t="s">
        <v>498</v>
      </c>
    </row>
    <row r="2" spans="2:12" ht="18.75">
      <c r="B2" s="381" t="s">
        <v>499</v>
      </c>
      <c r="F2" s="382"/>
      <c r="G2" s="383"/>
      <c r="H2" s="383"/>
      <c r="I2" s="383"/>
      <c r="J2" s="384"/>
      <c r="K2" s="383"/>
      <c r="L2" s="383"/>
    </row>
    <row r="3" spans="2:12" ht="18.75">
      <c r="B3" s="382" t="s">
        <v>500</v>
      </c>
      <c r="F3" s="384" t="s">
        <v>501</v>
      </c>
      <c r="G3" s="383"/>
      <c r="H3" s="383"/>
      <c r="I3" s="383"/>
      <c r="J3" s="384"/>
      <c r="K3" s="383"/>
      <c r="L3" s="383"/>
    </row>
    <row r="4" spans="2:28" ht="18.75">
      <c r="B4" s="381"/>
      <c r="F4" s="769" t="s">
        <v>502</v>
      </c>
      <c r="G4" s="769"/>
      <c r="H4" s="769"/>
      <c r="I4" s="769"/>
      <c r="J4" s="769"/>
      <c r="K4" s="769"/>
      <c r="L4" s="769"/>
      <c r="N4" s="769" t="s">
        <v>503</v>
      </c>
      <c r="O4" s="769"/>
      <c r="P4" s="769"/>
      <c r="R4" s="769" t="s">
        <v>504</v>
      </c>
      <c r="S4" s="769"/>
      <c r="T4" s="769"/>
      <c r="U4" s="769"/>
      <c r="V4" s="769"/>
      <c r="W4" s="769"/>
      <c r="X4" s="769"/>
      <c r="Z4" s="385" t="s">
        <v>505</v>
      </c>
      <c r="AB4" s="769" t="s">
        <v>506</v>
      </c>
    </row>
    <row r="5" spans="2:28" ht="18.75">
      <c r="B5" s="380" t="s">
        <v>426</v>
      </c>
      <c r="C5" s="380" t="s">
        <v>507</v>
      </c>
      <c r="F5" s="380" t="s">
        <v>508</v>
      </c>
      <c r="G5" s="380"/>
      <c r="H5" s="380" t="s">
        <v>509</v>
      </c>
      <c r="J5" s="380" t="s">
        <v>510</v>
      </c>
      <c r="L5" s="380" t="s">
        <v>502</v>
      </c>
      <c r="N5" s="380" t="s">
        <v>511</v>
      </c>
      <c r="P5" s="380" t="s">
        <v>512</v>
      </c>
      <c r="R5" s="380" t="s">
        <v>511</v>
      </c>
      <c r="T5" s="380" t="s">
        <v>512</v>
      </c>
      <c r="V5" s="380" t="s">
        <v>510</v>
      </c>
      <c r="X5" s="380" t="s">
        <v>502</v>
      </c>
      <c r="Z5" s="386" t="s">
        <v>513</v>
      </c>
      <c r="AB5" s="769"/>
    </row>
    <row r="6" spans="2:28" ht="18.75">
      <c r="B6" s="387">
        <v>1</v>
      </c>
      <c r="C6" s="388" t="s">
        <v>465</v>
      </c>
      <c r="D6" s="389" t="str">
        <f>C6</f>
        <v>a</v>
      </c>
      <c r="E6" s="387" t="s">
        <v>514</v>
      </c>
      <c r="F6" s="390">
        <v>0.2916666666666667</v>
      </c>
      <c r="G6" s="387" t="s">
        <v>423</v>
      </c>
      <c r="H6" s="390">
        <v>0.6666666666666666</v>
      </c>
      <c r="I6" s="391" t="s">
        <v>515</v>
      </c>
      <c r="J6" s="390">
        <v>0.041666666666666664</v>
      </c>
      <c r="K6" s="392" t="s">
        <v>399</v>
      </c>
      <c r="L6" s="393">
        <f>IF(OR(F6="",H6=""),"",(H6+IF(F6&gt;H6,1,0)-F6-J6)*24)</f>
        <v>7.999999999999998</v>
      </c>
      <c r="N6" s="394">
        <f>'[1]【記載例】認知症対応型共同生活介護'!$BB$13</f>
        <v>0.2916666666666667</v>
      </c>
      <c r="O6" s="380" t="s">
        <v>423</v>
      </c>
      <c r="P6" s="394">
        <f>'[1]【記載例】認知症対応型共同生活介護'!$BF$13</f>
        <v>0.8333333333333334</v>
      </c>
      <c r="R6" s="395">
        <f aca="true" t="shared" si="0" ref="R6:R22">IF(F6="","",IF(F6&lt;N6,N6,IF(F6&gt;=P6,"",F6)))</f>
        <v>0.2916666666666667</v>
      </c>
      <c r="S6" s="380" t="s">
        <v>423</v>
      </c>
      <c r="T6" s="395">
        <f aca="true" t="shared" si="1" ref="T6:T22">IF(H6="","",IF(H6&gt;F6,IF(H6&lt;P6,H6,P6),P6))</f>
        <v>0.6666666666666666</v>
      </c>
      <c r="U6" s="396" t="s">
        <v>515</v>
      </c>
      <c r="V6" s="390">
        <v>0.041666666666666664</v>
      </c>
      <c r="W6" s="378" t="s">
        <v>399</v>
      </c>
      <c r="X6" s="393">
        <f>IF(R6="","",IF((T6+IF(R6&gt;T6,1,0)-R6-V6)*24=0,"",(T6+IF(R6&gt;T6,1,0)-R6-V6)*24))</f>
        <v>7.999999999999998</v>
      </c>
      <c r="Z6" s="393" t="str">
        <f>IF(X6="",L6,IF(OR(L6-X6=0,L6-X6&lt;0),"-",L6-X6))</f>
        <v>-</v>
      </c>
      <c r="AB6" s="397"/>
    </row>
    <row r="7" spans="2:28" ht="18.75">
      <c r="B7" s="387">
        <v>2</v>
      </c>
      <c r="C7" s="388" t="s">
        <v>473</v>
      </c>
      <c r="D7" s="389" t="str">
        <f aca="true" t="shared" si="2" ref="D7:D38">C7</f>
        <v>b</v>
      </c>
      <c r="E7" s="387" t="s">
        <v>514</v>
      </c>
      <c r="F7" s="390">
        <v>0.4583333333333333</v>
      </c>
      <c r="G7" s="387" t="s">
        <v>423</v>
      </c>
      <c r="H7" s="390">
        <v>0.8333333333333334</v>
      </c>
      <c r="I7" s="391" t="s">
        <v>515</v>
      </c>
      <c r="J7" s="390">
        <v>0.041666666666666664</v>
      </c>
      <c r="K7" s="392" t="s">
        <v>399</v>
      </c>
      <c r="L7" s="393">
        <f>IF(OR(F7="",H7=""),"",(H7+IF(F7&gt;H7,1,0)-F7-J7)*24)</f>
        <v>8</v>
      </c>
      <c r="N7" s="394">
        <f>'[1]【記載例】認知症対応型共同生活介護'!$BB$13</f>
        <v>0.2916666666666667</v>
      </c>
      <c r="O7" s="380" t="s">
        <v>423</v>
      </c>
      <c r="P7" s="394">
        <f>'[1]【記載例】認知症対応型共同生活介護'!$BF$13</f>
        <v>0.8333333333333334</v>
      </c>
      <c r="R7" s="395">
        <f t="shared" si="0"/>
        <v>0.4583333333333333</v>
      </c>
      <c r="S7" s="380" t="s">
        <v>423</v>
      </c>
      <c r="T7" s="395">
        <f t="shared" si="1"/>
        <v>0.8333333333333334</v>
      </c>
      <c r="U7" s="396" t="s">
        <v>515</v>
      </c>
      <c r="V7" s="390">
        <v>0.041666666666666664</v>
      </c>
      <c r="W7" s="378" t="s">
        <v>399</v>
      </c>
      <c r="X7" s="393">
        <f>IF(R7="","",IF((T7+IF(R7&gt;T7,1,0)-R7-V7)*24=0,"",(T7+IF(R7&gt;T7,1,0)-R7-V7)*24))</f>
        <v>8</v>
      </c>
      <c r="Z7" s="393" t="str">
        <f>IF(X7="",L7,IF(OR(L7-X7=0,L7-X7&lt;0),"-",L7-X7))</f>
        <v>-</v>
      </c>
      <c r="AB7" s="397"/>
    </row>
    <row r="8" spans="2:28" ht="18.75">
      <c r="B8" s="387">
        <v>3</v>
      </c>
      <c r="C8" s="388" t="s">
        <v>453</v>
      </c>
      <c r="D8" s="389" t="str">
        <f t="shared" si="2"/>
        <v>c</v>
      </c>
      <c r="E8" s="387" t="s">
        <v>514</v>
      </c>
      <c r="F8" s="390">
        <v>0.375</v>
      </c>
      <c r="G8" s="387" t="s">
        <v>423</v>
      </c>
      <c r="H8" s="390">
        <v>0.75</v>
      </c>
      <c r="I8" s="391" t="s">
        <v>515</v>
      </c>
      <c r="J8" s="390">
        <v>0.041666666666666664</v>
      </c>
      <c r="K8" s="392" t="s">
        <v>399</v>
      </c>
      <c r="L8" s="393">
        <f>IF(OR(F8="",H8=""),"",(H8+IF(F8&gt;H8,1,0)-F8-J8)*24)</f>
        <v>8</v>
      </c>
      <c r="N8" s="394">
        <f>'[1]【記載例】認知症対応型共同生活介護'!$BB$13</f>
        <v>0.2916666666666667</v>
      </c>
      <c r="O8" s="380" t="s">
        <v>423</v>
      </c>
      <c r="P8" s="394">
        <f>'[1]【記載例】認知症対応型共同生活介護'!$BF$13</f>
        <v>0.8333333333333334</v>
      </c>
      <c r="R8" s="395">
        <f t="shared" si="0"/>
        <v>0.375</v>
      </c>
      <c r="S8" s="380" t="s">
        <v>423</v>
      </c>
      <c r="T8" s="395">
        <f t="shared" si="1"/>
        <v>0.75</v>
      </c>
      <c r="U8" s="396" t="s">
        <v>515</v>
      </c>
      <c r="V8" s="390">
        <v>0.041666666666666664</v>
      </c>
      <c r="W8" s="378" t="s">
        <v>399</v>
      </c>
      <c r="X8" s="393">
        <f>IF(R8="","",IF((T8+IF(R8&gt;T8,1,0)-R8-V8)*24=0,"",(T8+IF(R8&gt;T8,1,0)-R8-V8)*24))</f>
        <v>8</v>
      </c>
      <c r="Z8" s="393" t="str">
        <f>IF(X8="",L8,IF(OR(L8-X8=0,L8-X8&lt;0),"-",L8-X8))</f>
        <v>-</v>
      </c>
      <c r="AB8" s="397"/>
    </row>
    <row r="9" spans="2:28" ht="18.75">
      <c r="B9" s="387">
        <v>4</v>
      </c>
      <c r="C9" s="388" t="s">
        <v>458</v>
      </c>
      <c r="D9" s="389" t="str">
        <f t="shared" si="2"/>
        <v>d</v>
      </c>
      <c r="E9" s="387" t="s">
        <v>514</v>
      </c>
      <c r="F9" s="390">
        <v>0.3541666666666667</v>
      </c>
      <c r="G9" s="387" t="s">
        <v>423</v>
      </c>
      <c r="H9" s="390">
        <v>0.7291666666666666</v>
      </c>
      <c r="I9" s="391" t="s">
        <v>515</v>
      </c>
      <c r="J9" s="390">
        <v>0.041666666666666664</v>
      </c>
      <c r="K9" s="392" t="s">
        <v>399</v>
      </c>
      <c r="L9" s="393">
        <f>IF(OR(F9="",H9=""),"",(H9+IF(F9&gt;H9,1,0)-F9-J9)*24)</f>
        <v>7.999999999999998</v>
      </c>
      <c r="N9" s="394">
        <f>'[1]【記載例】認知症対応型共同生活介護'!$BB$13</f>
        <v>0.2916666666666667</v>
      </c>
      <c r="O9" s="380" t="s">
        <v>423</v>
      </c>
      <c r="P9" s="394">
        <f>'[1]【記載例】認知症対応型共同生活介護'!$BF$13</f>
        <v>0.8333333333333334</v>
      </c>
      <c r="R9" s="395">
        <f t="shared" si="0"/>
        <v>0.3541666666666667</v>
      </c>
      <c r="S9" s="380" t="s">
        <v>423</v>
      </c>
      <c r="T9" s="395">
        <f t="shared" si="1"/>
        <v>0.7291666666666666</v>
      </c>
      <c r="U9" s="396" t="s">
        <v>515</v>
      </c>
      <c r="V9" s="390">
        <v>0.041666666666666664</v>
      </c>
      <c r="W9" s="378" t="s">
        <v>399</v>
      </c>
      <c r="X9" s="393">
        <f>IF(R9="","",IF((T9+IF(R9&gt;T9,1,0)-R9-V9)*24=0,"",(T9+IF(R9&gt;T9,1,0)-R9-V9)*24))</f>
        <v>7.999999999999998</v>
      </c>
      <c r="Z9" s="393" t="str">
        <f>IF(X9="",L9,IF(OR(L9-X9=0,L9-X9&lt;0),"-",L9-X9))</f>
        <v>-</v>
      </c>
      <c r="AB9" s="397"/>
    </row>
    <row r="10" spans="2:28" ht="18.75">
      <c r="B10" s="387">
        <v>5</v>
      </c>
      <c r="C10" s="388" t="s">
        <v>487</v>
      </c>
      <c r="D10" s="389" t="str">
        <f t="shared" si="2"/>
        <v>e</v>
      </c>
      <c r="E10" s="387" t="s">
        <v>514</v>
      </c>
      <c r="F10" s="390">
        <v>0.375</v>
      </c>
      <c r="G10" s="387" t="s">
        <v>423</v>
      </c>
      <c r="H10" s="390">
        <v>0.625</v>
      </c>
      <c r="I10" s="391" t="s">
        <v>515</v>
      </c>
      <c r="J10" s="390">
        <v>0</v>
      </c>
      <c r="K10" s="392" t="s">
        <v>399</v>
      </c>
      <c r="L10" s="393">
        <f aca="true" t="shared" si="3" ref="L10:L22">IF(OR(F10="",H10=""),"",(H10+IF(F10&gt;H10,1,0)-F10-J10)*24)</f>
        <v>6</v>
      </c>
      <c r="N10" s="394">
        <f>'[1]【記載例】認知症対応型共同生活介護'!$BB$13</f>
        <v>0.2916666666666667</v>
      </c>
      <c r="O10" s="380" t="s">
        <v>423</v>
      </c>
      <c r="P10" s="394">
        <f>'[1]【記載例】認知症対応型共同生活介護'!$BF$13</f>
        <v>0.8333333333333334</v>
      </c>
      <c r="R10" s="395">
        <f t="shared" si="0"/>
        <v>0.375</v>
      </c>
      <c r="S10" s="380" t="s">
        <v>423</v>
      </c>
      <c r="T10" s="395">
        <f t="shared" si="1"/>
        <v>0.625</v>
      </c>
      <c r="U10" s="396" t="s">
        <v>515</v>
      </c>
      <c r="V10" s="390">
        <v>0</v>
      </c>
      <c r="W10" s="378" t="s">
        <v>399</v>
      </c>
      <c r="X10" s="393">
        <f aca="true" t="shared" si="4" ref="X10:X22">IF(R10="","",IF((T10+IF(R10&gt;T10,1,0)-R10-V10)*24=0,"",(T10+IF(R10&gt;T10,1,0)-R10-V10)*24))</f>
        <v>6</v>
      </c>
      <c r="Z10" s="393" t="str">
        <f aca="true" t="shared" si="5" ref="Z10:Z22">IF(X10="",L10,IF(OR(L10-X10=0,L10-X10&lt;0),"-",L10-X10))</f>
        <v>-</v>
      </c>
      <c r="AB10" s="397"/>
    </row>
    <row r="11" spans="2:28" ht="18.75">
      <c r="B11" s="387">
        <v>6</v>
      </c>
      <c r="C11" s="388" t="s">
        <v>482</v>
      </c>
      <c r="D11" s="389" t="str">
        <f t="shared" si="2"/>
        <v>f</v>
      </c>
      <c r="E11" s="387" t="s">
        <v>514</v>
      </c>
      <c r="F11" s="390">
        <v>0.4166666666666667</v>
      </c>
      <c r="G11" s="387" t="s">
        <v>423</v>
      </c>
      <c r="H11" s="390">
        <v>0.6666666666666666</v>
      </c>
      <c r="I11" s="391" t="s">
        <v>515</v>
      </c>
      <c r="J11" s="390">
        <v>0</v>
      </c>
      <c r="K11" s="392" t="s">
        <v>399</v>
      </c>
      <c r="L11" s="393">
        <f t="shared" si="3"/>
        <v>5.999999999999998</v>
      </c>
      <c r="N11" s="394">
        <f>'[1]【記載例】認知症対応型共同生活介護'!$BB$13</f>
        <v>0.2916666666666667</v>
      </c>
      <c r="O11" s="380" t="s">
        <v>423</v>
      </c>
      <c r="P11" s="394">
        <f>'[1]【記載例】認知症対応型共同生活介護'!$BF$13</f>
        <v>0.8333333333333334</v>
      </c>
      <c r="R11" s="395">
        <f t="shared" si="0"/>
        <v>0.4166666666666667</v>
      </c>
      <c r="S11" s="380" t="s">
        <v>423</v>
      </c>
      <c r="T11" s="395">
        <f t="shared" si="1"/>
        <v>0.6666666666666666</v>
      </c>
      <c r="U11" s="396" t="s">
        <v>515</v>
      </c>
      <c r="V11" s="390">
        <v>0</v>
      </c>
      <c r="W11" s="378" t="s">
        <v>399</v>
      </c>
      <c r="X11" s="393">
        <f t="shared" si="4"/>
        <v>5.999999999999998</v>
      </c>
      <c r="Z11" s="393" t="str">
        <f t="shared" si="5"/>
        <v>-</v>
      </c>
      <c r="AB11" s="397"/>
    </row>
    <row r="12" spans="2:28" ht="18.75">
      <c r="B12" s="387">
        <v>7</v>
      </c>
      <c r="C12" s="388" t="s">
        <v>493</v>
      </c>
      <c r="D12" s="389" t="str">
        <f t="shared" si="2"/>
        <v>g</v>
      </c>
      <c r="E12" s="387" t="s">
        <v>514</v>
      </c>
      <c r="F12" s="390">
        <v>0.2916666666666667</v>
      </c>
      <c r="G12" s="387" t="s">
        <v>423</v>
      </c>
      <c r="H12" s="390">
        <v>0.3958333333333333</v>
      </c>
      <c r="I12" s="391" t="s">
        <v>515</v>
      </c>
      <c r="J12" s="390">
        <v>0</v>
      </c>
      <c r="K12" s="392" t="s">
        <v>399</v>
      </c>
      <c r="L12" s="393">
        <f t="shared" si="3"/>
        <v>2.499999999999999</v>
      </c>
      <c r="N12" s="394">
        <f>'[1]【記載例】認知症対応型共同生活介護'!$BB$13</f>
        <v>0.2916666666666667</v>
      </c>
      <c r="O12" s="380" t="s">
        <v>423</v>
      </c>
      <c r="P12" s="394">
        <f>'[1]【記載例】認知症対応型共同生活介護'!$BF$13</f>
        <v>0.8333333333333334</v>
      </c>
      <c r="R12" s="395">
        <f t="shared" si="0"/>
        <v>0.2916666666666667</v>
      </c>
      <c r="S12" s="380" t="s">
        <v>423</v>
      </c>
      <c r="T12" s="395">
        <f t="shared" si="1"/>
        <v>0.3958333333333333</v>
      </c>
      <c r="U12" s="396" t="s">
        <v>515</v>
      </c>
      <c r="V12" s="390">
        <v>0</v>
      </c>
      <c r="W12" s="378" t="s">
        <v>399</v>
      </c>
      <c r="X12" s="393">
        <f t="shared" si="4"/>
        <v>2.499999999999999</v>
      </c>
      <c r="Z12" s="393" t="str">
        <f t="shared" si="5"/>
        <v>-</v>
      </c>
      <c r="AB12" s="397"/>
    </row>
    <row r="13" spans="2:28" ht="18.75">
      <c r="B13" s="387">
        <v>8</v>
      </c>
      <c r="C13" s="388" t="s">
        <v>491</v>
      </c>
      <c r="D13" s="389" t="str">
        <f t="shared" si="2"/>
        <v>h</v>
      </c>
      <c r="E13" s="387" t="s">
        <v>514</v>
      </c>
      <c r="F13" s="390">
        <v>0.6666666666666666</v>
      </c>
      <c r="G13" s="387" t="s">
        <v>423</v>
      </c>
      <c r="H13" s="390">
        <v>0.8333333333333334</v>
      </c>
      <c r="I13" s="391" t="s">
        <v>515</v>
      </c>
      <c r="J13" s="390">
        <v>0</v>
      </c>
      <c r="K13" s="392" t="s">
        <v>399</v>
      </c>
      <c r="L13" s="393">
        <f t="shared" si="3"/>
        <v>4.000000000000002</v>
      </c>
      <c r="N13" s="394">
        <f>'[1]【記載例】認知症対応型共同生活介護'!$BB$13</f>
        <v>0.2916666666666667</v>
      </c>
      <c r="O13" s="380" t="s">
        <v>423</v>
      </c>
      <c r="P13" s="394">
        <f>'[1]【記載例】認知症対応型共同生活介護'!$BF$13</f>
        <v>0.8333333333333334</v>
      </c>
      <c r="R13" s="395">
        <f t="shared" si="0"/>
        <v>0.6666666666666666</v>
      </c>
      <c r="S13" s="380" t="s">
        <v>423</v>
      </c>
      <c r="T13" s="395">
        <f t="shared" si="1"/>
        <v>0.8333333333333334</v>
      </c>
      <c r="U13" s="396" t="s">
        <v>515</v>
      </c>
      <c r="V13" s="390">
        <v>0</v>
      </c>
      <c r="W13" s="378" t="s">
        <v>399</v>
      </c>
      <c r="X13" s="393">
        <f t="shared" si="4"/>
        <v>4.000000000000002</v>
      </c>
      <c r="Z13" s="393" t="str">
        <f t="shared" si="5"/>
        <v>-</v>
      </c>
      <c r="AB13" s="397"/>
    </row>
    <row r="14" spans="2:28" ht="18.75">
      <c r="B14" s="387">
        <v>9</v>
      </c>
      <c r="C14" s="388" t="s">
        <v>463</v>
      </c>
      <c r="D14" s="389" t="str">
        <f t="shared" si="2"/>
        <v>i</v>
      </c>
      <c r="E14" s="387" t="s">
        <v>514</v>
      </c>
      <c r="F14" s="390">
        <v>0.7083333333333334</v>
      </c>
      <c r="G14" s="387" t="s">
        <v>423</v>
      </c>
      <c r="H14" s="390">
        <v>1</v>
      </c>
      <c r="I14" s="391" t="s">
        <v>515</v>
      </c>
      <c r="J14" s="390">
        <v>0</v>
      </c>
      <c r="K14" s="392" t="s">
        <v>399</v>
      </c>
      <c r="L14" s="393">
        <f t="shared" si="3"/>
        <v>6.999999999999999</v>
      </c>
      <c r="N14" s="394">
        <f>'[1]【記載例】認知症対応型共同生活介護'!$BB$13</f>
        <v>0.2916666666666667</v>
      </c>
      <c r="O14" s="380" t="s">
        <v>423</v>
      </c>
      <c r="P14" s="394">
        <f>'[1]【記載例】認知症対応型共同生活介護'!$BF$13</f>
        <v>0.8333333333333334</v>
      </c>
      <c r="R14" s="395">
        <f t="shared" si="0"/>
        <v>0.7083333333333334</v>
      </c>
      <c r="S14" s="380" t="s">
        <v>423</v>
      </c>
      <c r="T14" s="395">
        <f t="shared" si="1"/>
        <v>0.8333333333333334</v>
      </c>
      <c r="U14" s="396" t="s">
        <v>515</v>
      </c>
      <c r="V14" s="390">
        <v>0</v>
      </c>
      <c r="W14" s="378" t="s">
        <v>399</v>
      </c>
      <c r="X14" s="393">
        <f t="shared" si="4"/>
        <v>3</v>
      </c>
      <c r="Z14" s="393">
        <f t="shared" si="5"/>
        <v>3.999999999999999</v>
      </c>
      <c r="AB14" s="397" t="s">
        <v>516</v>
      </c>
    </row>
    <row r="15" spans="2:28" ht="18.75">
      <c r="B15" s="387">
        <v>10</v>
      </c>
      <c r="C15" s="388" t="s">
        <v>464</v>
      </c>
      <c r="D15" s="389" t="str">
        <f t="shared" si="2"/>
        <v>j</v>
      </c>
      <c r="E15" s="387" t="s">
        <v>514</v>
      </c>
      <c r="F15" s="390">
        <v>0</v>
      </c>
      <c r="G15" s="387" t="s">
        <v>423</v>
      </c>
      <c r="H15" s="390">
        <v>0.4166666666666667</v>
      </c>
      <c r="I15" s="391" t="s">
        <v>515</v>
      </c>
      <c r="J15" s="390">
        <v>0.041666666666666664</v>
      </c>
      <c r="K15" s="392" t="s">
        <v>399</v>
      </c>
      <c r="L15" s="393">
        <f t="shared" si="3"/>
        <v>9</v>
      </c>
      <c r="N15" s="394">
        <f>'[1]【記載例】認知症対応型共同生活介護'!$BB$13</f>
        <v>0.2916666666666667</v>
      </c>
      <c r="O15" s="380" t="s">
        <v>423</v>
      </c>
      <c r="P15" s="394">
        <f>'[1]【記載例】認知症対応型共同生活介護'!$BF$13</f>
        <v>0.8333333333333334</v>
      </c>
      <c r="R15" s="395">
        <f t="shared" si="0"/>
        <v>0.2916666666666667</v>
      </c>
      <c r="S15" s="380" t="s">
        <v>423</v>
      </c>
      <c r="T15" s="395">
        <f t="shared" si="1"/>
        <v>0.4166666666666667</v>
      </c>
      <c r="U15" s="396" t="s">
        <v>515</v>
      </c>
      <c r="V15" s="390">
        <v>0</v>
      </c>
      <c r="W15" s="378" t="s">
        <v>399</v>
      </c>
      <c r="X15" s="393">
        <f t="shared" si="4"/>
        <v>3</v>
      </c>
      <c r="Z15" s="393">
        <f t="shared" si="5"/>
        <v>6</v>
      </c>
      <c r="AB15" s="397" t="s">
        <v>517</v>
      </c>
    </row>
    <row r="16" spans="2:28" ht="18.75">
      <c r="B16" s="387">
        <v>11</v>
      </c>
      <c r="C16" s="388" t="s">
        <v>518</v>
      </c>
      <c r="D16" s="389" t="str">
        <f t="shared" si="2"/>
        <v>k</v>
      </c>
      <c r="E16" s="387" t="s">
        <v>514</v>
      </c>
      <c r="F16" s="390"/>
      <c r="G16" s="387" t="s">
        <v>423</v>
      </c>
      <c r="H16" s="390"/>
      <c r="I16" s="391" t="s">
        <v>515</v>
      </c>
      <c r="J16" s="390">
        <v>0</v>
      </c>
      <c r="K16" s="392" t="s">
        <v>399</v>
      </c>
      <c r="L16" s="393">
        <f t="shared" si="3"/>
      </c>
      <c r="N16" s="394">
        <f>'[1]【記載例】認知症対応型共同生活介護'!$BB$13</f>
        <v>0.2916666666666667</v>
      </c>
      <c r="O16" s="380" t="s">
        <v>423</v>
      </c>
      <c r="P16" s="394">
        <f>'[1]【記載例】認知症対応型共同生活介護'!$BF$13</f>
        <v>0.8333333333333334</v>
      </c>
      <c r="R16" s="395">
        <f t="shared" si="0"/>
      </c>
      <c r="S16" s="380" t="s">
        <v>423</v>
      </c>
      <c r="T16" s="395">
        <f t="shared" si="1"/>
      </c>
      <c r="U16" s="396" t="s">
        <v>515</v>
      </c>
      <c r="V16" s="390">
        <v>0</v>
      </c>
      <c r="W16" s="378" t="s">
        <v>399</v>
      </c>
      <c r="X16" s="393">
        <f t="shared" si="4"/>
      </c>
      <c r="Z16" s="393">
        <f t="shared" si="5"/>
      </c>
      <c r="AB16" s="397"/>
    </row>
    <row r="17" spans="2:28" ht="18.75">
      <c r="B17" s="387">
        <v>12</v>
      </c>
      <c r="C17" s="388" t="s">
        <v>519</v>
      </c>
      <c r="D17" s="389" t="str">
        <f t="shared" si="2"/>
        <v>l</v>
      </c>
      <c r="E17" s="387" t="s">
        <v>514</v>
      </c>
      <c r="F17" s="390"/>
      <c r="G17" s="387" t="s">
        <v>423</v>
      </c>
      <c r="H17" s="390"/>
      <c r="I17" s="391" t="s">
        <v>515</v>
      </c>
      <c r="J17" s="390">
        <v>0</v>
      </c>
      <c r="K17" s="392" t="s">
        <v>399</v>
      </c>
      <c r="L17" s="393">
        <f t="shared" si="3"/>
      </c>
      <c r="N17" s="394">
        <f>'[1]【記載例】認知症対応型共同生活介護'!$BB$13</f>
        <v>0.2916666666666667</v>
      </c>
      <c r="O17" s="380" t="s">
        <v>423</v>
      </c>
      <c r="P17" s="394">
        <f>'[1]【記載例】認知症対応型共同生活介護'!$BF$13</f>
        <v>0.8333333333333334</v>
      </c>
      <c r="R17" s="395">
        <f t="shared" si="0"/>
      </c>
      <c r="S17" s="380" t="s">
        <v>423</v>
      </c>
      <c r="T17" s="395">
        <f t="shared" si="1"/>
      </c>
      <c r="U17" s="396" t="s">
        <v>515</v>
      </c>
      <c r="V17" s="390">
        <v>0</v>
      </c>
      <c r="W17" s="378" t="s">
        <v>399</v>
      </c>
      <c r="X17" s="393">
        <f t="shared" si="4"/>
      </c>
      <c r="Z17" s="393">
        <f t="shared" si="5"/>
      </c>
      <c r="AB17" s="397"/>
    </row>
    <row r="18" spans="2:28" ht="18.75">
      <c r="B18" s="387">
        <v>13</v>
      </c>
      <c r="C18" s="388" t="s">
        <v>520</v>
      </c>
      <c r="D18" s="389" t="str">
        <f t="shared" si="2"/>
        <v>m</v>
      </c>
      <c r="E18" s="387" t="s">
        <v>514</v>
      </c>
      <c r="F18" s="390"/>
      <c r="G18" s="387" t="s">
        <v>423</v>
      </c>
      <c r="H18" s="390"/>
      <c r="I18" s="391" t="s">
        <v>515</v>
      </c>
      <c r="J18" s="390">
        <v>0</v>
      </c>
      <c r="K18" s="392" t="s">
        <v>399</v>
      </c>
      <c r="L18" s="393">
        <f t="shared" si="3"/>
      </c>
      <c r="N18" s="394">
        <f>'[1]【記載例】認知症対応型共同生活介護'!$BB$13</f>
        <v>0.2916666666666667</v>
      </c>
      <c r="O18" s="380" t="s">
        <v>423</v>
      </c>
      <c r="P18" s="394">
        <f>'[1]【記載例】認知症対応型共同生活介護'!$BF$13</f>
        <v>0.8333333333333334</v>
      </c>
      <c r="R18" s="395">
        <f t="shared" si="0"/>
      </c>
      <c r="S18" s="380" t="s">
        <v>423</v>
      </c>
      <c r="T18" s="395">
        <f t="shared" si="1"/>
      </c>
      <c r="U18" s="396" t="s">
        <v>515</v>
      </c>
      <c r="V18" s="390">
        <v>0</v>
      </c>
      <c r="W18" s="378" t="s">
        <v>399</v>
      </c>
      <c r="X18" s="393">
        <f t="shared" si="4"/>
      </c>
      <c r="Z18" s="393">
        <f t="shared" si="5"/>
      </c>
      <c r="AB18" s="397"/>
    </row>
    <row r="19" spans="2:28" ht="18.75">
      <c r="B19" s="387">
        <v>14</v>
      </c>
      <c r="C19" s="388" t="s">
        <v>521</v>
      </c>
      <c r="D19" s="389" t="str">
        <f t="shared" si="2"/>
        <v>n</v>
      </c>
      <c r="E19" s="387" t="s">
        <v>514</v>
      </c>
      <c r="F19" s="390"/>
      <c r="G19" s="387" t="s">
        <v>423</v>
      </c>
      <c r="H19" s="390"/>
      <c r="I19" s="391" t="s">
        <v>515</v>
      </c>
      <c r="J19" s="390">
        <v>0</v>
      </c>
      <c r="K19" s="392" t="s">
        <v>399</v>
      </c>
      <c r="L19" s="393">
        <f t="shared" si="3"/>
      </c>
      <c r="N19" s="394">
        <f>'[1]【記載例】認知症対応型共同生活介護'!$BB$13</f>
        <v>0.2916666666666667</v>
      </c>
      <c r="O19" s="380" t="s">
        <v>423</v>
      </c>
      <c r="P19" s="394">
        <f>'[1]【記載例】認知症対応型共同生活介護'!$BF$13</f>
        <v>0.8333333333333334</v>
      </c>
      <c r="R19" s="395">
        <f t="shared" si="0"/>
      </c>
      <c r="S19" s="380" t="s">
        <v>423</v>
      </c>
      <c r="T19" s="395">
        <f t="shared" si="1"/>
      </c>
      <c r="U19" s="396" t="s">
        <v>515</v>
      </c>
      <c r="V19" s="390">
        <v>0</v>
      </c>
      <c r="W19" s="378" t="s">
        <v>399</v>
      </c>
      <c r="X19" s="393">
        <f t="shared" si="4"/>
      </c>
      <c r="Z19" s="393">
        <f t="shared" si="5"/>
      </c>
      <c r="AB19" s="397"/>
    </row>
    <row r="20" spans="2:28" ht="18.75">
      <c r="B20" s="387">
        <v>15</v>
      </c>
      <c r="C20" s="388" t="s">
        <v>522</v>
      </c>
      <c r="D20" s="389" t="str">
        <f t="shared" si="2"/>
        <v>o</v>
      </c>
      <c r="E20" s="387" t="s">
        <v>514</v>
      </c>
      <c r="F20" s="390"/>
      <c r="G20" s="387" t="s">
        <v>423</v>
      </c>
      <c r="H20" s="390"/>
      <c r="I20" s="391" t="s">
        <v>515</v>
      </c>
      <c r="J20" s="390">
        <v>0</v>
      </c>
      <c r="K20" s="392" t="s">
        <v>399</v>
      </c>
      <c r="L20" s="393">
        <f t="shared" si="3"/>
      </c>
      <c r="N20" s="394">
        <f>'[1]【記載例】認知症対応型共同生活介護'!$BB$13</f>
        <v>0.2916666666666667</v>
      </c>
      <c r="O20" s="380" t="s">
        <v>423</v>
      </c>
      <c r="P20" s="394">
        <f>'[1]【記載例】認知症対応型共同生活介護'!$BF$13</f>
        <v>0.8333333333333334</v>
      </c>
      <c r="R20" s="395">
        <f t="shared" si="0"/>
      </c>
      <c r="S20" s="380" t="s">
        <v>423</v>
      </c>
      <c r="T20" s="395">
        <f t="shared" si="1"/>
      </c>
      <c r="U20" s="396" t="s">
        <v>515</v>
      </c>
      <c r="V20" s="390">
        <v>0</v>
      </c>
      <c r="W20" s="378" t="s">
        <v>399</v>
      </c>
      <c r="X20" s="393">
        <f t="shared" si="4"/>
      </c>
      <c r="Z20" s="393">
        <f t="shared" si="5"/>
      </c>
      <c r="AB20" s="397"/>
    </row>
    <row r="21" spans="2:28" ht="18.75">
      <c r="B21" s="387">
        <v>16</v>
      </c>
      <c r="C21" s="388" t="s">
        <v>523</v>
      </c>
      <c r="D21" s="389" t="str">
        <f t="shared" si="2"/>
        <v>p</v>
      </c>
      <c r="E21" s="387" t="s">
        <v>514</v>
      </c>
      <c r="F21" s="390"/>
      <c r="G21" s="387" t="s">
        <v>423</v>
      </c>
      <c r="H21" s="390"/>
      <c r="I21" s="391" t="s">
        <v>515</v>
      </c>
      <c r="J21" s="390">
        <v>0</v>
      </c>
      <c r="K21" s="392" t="s">
        <v>399</v>
      </c>
      <c r="L21" s="393">
        <f t="shared" si="3"/>
      </c>
      <c r="N21" s="394">
        <f>'[1]【記載例】認知症対応型共同生活介護'!$BB$13</f>
        <v>0.2916666666666667</v>
      </c>
      <c r="O21" s="380" t="s">
        <v>423</v>
      </c>
      <c r="P21" s="394">
        <f>'[1]【記載例】認知症対応型共同生活介護'!$BF$13</f>
        <v>0.8333333333333334</v>
      </c>
      <c r="R21" s="395">
        <f t="shared" si="0"/>
      </c>
      <c r="S21" s="380" t="s">
        <v>423</v>
      </c>
      <c r="T21" s="395">
        <f t="shared" si="1"/>
      </c>
      <c r="U21" s="396" t="s">
        <v>515</v>
      </c>
      <c r="V21" s="390">
        <v>0</v>
      </c>
      <c r="W21" s="378" t="s">
        <v>399</v>
      </c>
      <c r="X21" s="393">
        <f t="shared" si="4"/>
      </c>
      <c r="Z21" s="393">
        <f t="shared" si="5"/>
      </c>
      <c r="AB21" s="397"/>
    </row>
    <row r="22" spans="2:28" ht="18.75">
      <c r="B22" s="387">
        <v>17</v>
      </c>
      <c r="C22" s="388" t="s">
        <v>524</v>
      </c>
      <c r="D22" s="389" t="str">
        <f t="shared" si="2"/>
        <v>q</v>
      </c>
      <c r="E22" s="387" t="s">
        <v>514</v>
      </c>
      <c r="F22" s="390"/>
      <c r="G22" s="387" t="s">
        <v>423</v>
      </c>
      <c r="H22" s="390"/>
      <c r="I22" s="391" t="s">
        <v>515</v>
      </c>
      <c r="J22" s="390">
        <v>0</v>
      </c>
      <c r="K22" s="392" t="s">
        <v>399</v>
      </c>
      <c r="L22" s="393">
        <f t="shared" si="3"/>
      </c>
      <c r="N22" s="394">
        <f>'[1]【記載例】認知症対応型共同生活介護'!$BB$13</f>
        <v>0.2916666666666667</v>
      </c>
      <c r="O22" s="380" t="s">
        <v>423</v>
      </c>
      <c r="P22" s="394">
        <f>'[1]【記載例】認知症対応型共同生活介護'!$BF$13</f>
        <v>0.8333333333333334</v>
      </c>
      <c r="R22" s="395">
        <f t="shared" si="0"/>
      </c>
      <c r="S22" s="380" t="s">
        <v>423</v>
      </c>
      <c r="T22" s="395">
        <f t="shared" si="1"/>
      </c>
      <c r="U22" s="396" t="s">
        <v>515</v>
      </c>
      <c r="V22" s="390">
        <v>0</v>
      </c>
      <c r="W22" s="378" t="s">
        <v>399</v>
      </c>
      <c r="X22" s="393">
        <f t="shared" si="4"/>
      </c>
      <c r="Z22" s="393">
        <f t="shared" si="5"/>
      </c>
      <c r="AB22" s="397"/>
    </row>
    <row r="23" spans="2:28" ht="18.75">
      <c r="B23" s="387">
        <v>18</v>
      </c>
      <c r="C23" s="388" t="s">
        <v>525</v>
      </c>
      <c r="D23" s="389" t="str">
        <f t="shared" si="2"/>
        <v>r</v>
      </c>
      <c r="E23" s="387" t="s">
        <v>514</v>
      </c>
      <c r="F23" s="398"/>
      <c r="G23" s="387" t="s">
        <v>423</v>
      </c>
      <c r="H23" s="398"/>
      <c r="I23" s="391" t="s">
        <v>515</v>
      </c>
      <c r="J23" s="398"/>
      <c r="K23" s="392" t="s">
        <v>399</v>
      </c>
      <c r="L23" s="388">
        <v>1</v>
      </c>
      <c r="N23" s="399"/>
      <c r="O23" s="387" t="s">
        <v>423</v>
      </c>
      <c r="P23" s="399"/>
      <c r="Q23" s="392"/>
      <c r="R23" s="399"/>
      <c r="S23" s="387" t="s">
        <v>423</v>
      </c>
      <c r="T23" s="399"/>
      <c r="U23" s="391" t="s">
        <v>515</v>
      </c>
      <c r="V23" s="398"/>
      <c r="W23" s="392" t="s">
        <v>399</v>
      </c>
      <c r="X23" s="400">
        <v>1</v>
      </c>
      <c r="Y23" s="392"/>
      <c r="Z23" s="400" t="s">
        <v>526</v>
      </c>
      <c r="AB23" s="397"/>
    </row>
    <row r="24" spans="2:28" ht="18.75">
      <c r="B24" s="387">
        <v>19</v>
      </c>
      <c r="C24" s="388" t="s">
        <v>527</v>
      </c>
      <c r="D24" s="389" t="str">
        <f t="shared" si="2"/>
        <v>s</v>
      </c>
      <c r="E24" s="387" t="s">
        <v>514</v>
      </c>
      <c r="F24" s="398"/>
      <c r="G24" s="387" t="s">
        <v>423</v>
      </c>
      <c r="H24" s="398"/>
      <c r="I24" s="391" t="s">
        <v>515</v>
      </c>
      <c r="J24" s="398"/>
      <c r="K24" s="392" t="s">
        <v>399</v>
      </c>
      <c r="L24" s="388">
        <v>2</v>
      </c>
      <c r="N24" s="399"/>
      <c r="O24" s="387" t="s">
        <v>423</v>
      </c>
      <c r="P24" s="399"/>
      <c r="Q24" s="392"/>
      <c r="R24" s="399"/>
      <c r="S24" s="387" t="s">
        <v>423</v>
      </c>
      <c r="T24" s="399"/>
      <c r="U24" s="391" t="s">
        <v>515</v>
      </c>
      <c r="V24" s="398"/>
      <c r="W24" s="392" t="s">
        <v>399</v>
      </c>
      <c r="X24" s="400">
        <v>2</v>
      </c>
      <c r="Y24" s="392"/>
      <c r="Z24" s="400" t="s">
        <v>526</v>
      </c>
      <c r="AB24" s="397"/>
    </row>
    <row r="25" spans="2:28" ht="18.75">
      <c r="B25" s="387">
        <v>20</v>
      </c>
      <c r="C25" s="388" t="s">
        <v>528</v>
      </c>
      <c r="D25" s="389" t="str">
        <f t="shared" si="2"/>
        <v>t</v>
      </c>
      <c r="E25" s="387" t="s">
        <v>514</v>
      </c>
      <c r="F25" s="398"/>
      <c r="G25" s="387" t="s">
        <v>423</v>
      </c>
      <c r="H25" s="398"/>
      <c r="I25" s="391" t="s">
        <v>515</v>
      </c>
      <c r="J25" s="398"/>
      <c r="K25" s="392" t="s">
        <v>399</v>
      </c>
      <c r="L25" s="388">
        <v>3</v>
      </c>
      <c r="N25" s="399"/>
      <c r="O25" s="387" t="s">
        <v>423</v>
      </c>
      <c r="P25" s="399"/>
      <c r="Q25" s="392"/>
      <c r="R25" s="399"/>
      <c r="S25" s="387" t="s">
        <v>423</v>
      </c>
      <c r="T25" s="399"/>
      <c r="U25" s="391" t="s">
        <v>515</v>
      </c>
      <c r="V25" s="398"/>
      <c r="W25" s="392" t="s">
        <v>399</v>
      </c>
      <c r="X25" s="400">
        <v>3</v>
      </c>
      <c r="Y25" s="392"/>
      <c r="Z25" s="400" t="s">
        <v>526</v>
      </c>
      <c r="AB25" s="397"/>
    </row>
    <row r="26" spans="2:28" ht="18.75">
      <c r="B26" s="387">
        <v>21</v>
      </c>
      <c r="C26" s="388" t="s">
        <v>529</v>
      </c>
      <c r="D26" s="389" t="str">
        <f t="shared" si="2"/>
        <v>u</v>
      </c>
      <c r="E26" s="387" t="s">
        <v>514</v>
      </c>
      <c r="F26" s="398"/>
      <c r="G26" s="387" t="s">
        <v>423</v>
      </c>
      <c r="H26" s="398"/>
      <c r="I26" s="391" t="s">
        <v>515</v>
      </c>
      <c r="J26" s="398"/>
      <c r="K26" s="392" t="s">
        <v>399</v>
      </c>
      <c r="L26" s="388">
        <v>4</v>
      </c>
      <c r="N26" s="399"/>
      <c r="O26" s="387" t="s">
        <v>423</v>
      </c>
      <c r="P26" s="399"/>
      <c r="Q26" s="392"/>
      <c r="R26" s="399"/>
      <c r="S26" s="387" t="s">
        <v>423</v>
      </c>
      <c r="T26" s="399"/>
      <c r="U26" s="391" t="s">
        <v>515</v>
      </c>
      <c r="V26" s="398"/>
      <c r="W26" s="392" t="s">
        <v>399</v>
      </c>
      <c r="X26" s="400">
        <v>4</v>
      </c>
      <c r="Y26" s="392"/>
      <c r="Z26" s="400" t="s">
        <v>526</v>
      </c>
      <c r="AB26" s="397"/>
    </row>
    <row r="27" spans="2:28" ht="18.75">
      <c r="B27" s="387">
        <v>22</v>
      </c>
      <c r="C27" s="388" t="s">
        <v>530</v>
      </c>
      <c r="D27" s="389" t="str">
        <f t="shared" si="2"/>
        <v>v</v>
      </c>
      <c r="E27" s="387" t="s">
        <v>514</v>
      </c>
      <c r="F27" s="398"/>
      <c r="G27" s="387" t="s">
        <v>423</v>
      </c>
      <c r="H27" s="398"/>
      <c r="I27" s="391" t="s">
        <v>515</v>
      </c>
      <c r="J27" s="398"/>
      <c r="K27" s="392" t="s">
        <v>399</v>
      </c>
      <c r="L27" s="388">
        <v>5</v>
      </c>
      <c r="N27" s="399"/>
      <c r="O27" s="387" t="s">
        <v>423</v>
      </c>
      <c r="P27" s="399"/>
      <c r="Q27" s="392"/>
      <c r="R27" s="399"/>
      <c r="S27" s="387" t="s">
        <v>423</v>
      </c>
      <c r="T27" s="399"/>
      <c r="U27" s="391" t="s">
        <v>515</v>
      </c>
      <c r="V27" s="398"/>
      <c r="W27" s="392" t="s">
        <v>399</v>
      </c>
      <c r="X27" s="400">
        <v>5</v>
      </c>
      <c r="Y27" s="392"/>
      <c r="Z27" s="400" t="s">
        <v>526</v>
      </c>
      <c r="AB27" s="397"/>
    </row>
    <row r="28" spans="2:28" ht="18.75">
      <c r="B28" s="387">
        <v>23</v>
      </c>
      <c r="C28" s="388" t="s">
        <v>531</v>
      </c>
      <c r="D28" s="389" t="str">
        <f t="shared" si="2"/>
        <v>w</v>
      </c>
      <c r="E28" s="387" t="s">
        <v>514</v>
      </c>
      <c r="F28" s="398"/>
      <c r="G28" s="387" t="s">
        <v>423</v>
      </c>
      <c r="H28" s="398"/>
      <c r="I28" s="391" t="s">
        <v>515</v>
      </c>
      <c r="J28" s="398"/>
      <c r="K28" s="392" t="s">
        <v>399</v>
      </c>
      <c r="L28" s="388">
        <v>6</v>
      </c>
      <c r="N28" s="399"/>
      <c r="O28" s="387" t="s">
        <v>423</v>
      </c>
      <c r="P28" s="399"/>
      <c r="Q28" s="392"/>
      <c r="R28" s="399"/>
      <c r="S28" s="387" t="s">
        <v>423</v>
      </c>
      <c r="T28" s="399"/>
      <c r="U28" s="391" t="s">
        <v>515</v>
      </c>
      <c r="V28" s="398"/>
      <c r="W28" s="392" t="s">
        <v>399</v>
      </c>
      <c r="X28" s="400">
        <v>6</v>
      </c>
      <c r="Y28" s="392"/>
      <c r="Z28" s="400" t="s">
        <v>526</v>
      </c>
      <c r="AB28" s="397"/>
    </row>
    <row r="29" spans="2:28" ht="18.75">
      <c r="B29" s="387">
        <v>24</v>
      </c>
      <c r="C29" s="388" t="s">
        <v>532</v>
      </c>
      <c r="D29" s="389" t="str">
        <f t="shared" si="2"/>
        <v>x</v>
      </c>
      <c r="E29" s="387" t="s">
        <v>514</v>
      </c>
      <c r="F29" s="398"/>
      <c r="G29" s="387" t="s">
        <v>423</v>
      </c>
      <c r="H29" s="398"/>
      <c r="I29" s="391" t="s">
        <v>515</v>
      </c>
      <c r="J29" s="398"/>
      <c r="K29" s="392" t="s">
        <v>399</v>
      </c>
      <c r="L29" s="388">
        <v>7</v>
      </c>
      <c r="N29" s="399"/>
      <c r="O29" s="387" t="s">
        <v>423</v>
      </c>
      <c r="P29" s="399"/>
      <c r="Q29" s="392"/>
      <c r="R29" s="399"/>
      <c r="S29" s="387" t="s">
        <v>423</v>
      </c>
      <c r="T29" s="399"/>
      <c r="U29" s="391" t="s">
        <v>515</v>
      </c>
      <c r="V29" s="398"/>
      <c r="W29" s="392" t="s">
        <v>399</v>
      </c>
      <c r="X29" s="400">
        <v>7</v>
      </c>
      <c r="Y29" s="392"/>
      <c r="Z29" s="400" t="s">
        <v>526</v>
      </c>
      <c r="AB29" s="397"/>
    </row>
    <row r="30" spans="2:28" ht="18.75">
      <c r="B30" s="387">
        <v>25</v>
      </c>
      <c r="C30" s="388" t="s">
        <v>533</v>
      </c>
      <c r="D30" s="389" t="str">
        <f t="shared" si="2"/>
        <v>y</v>
      </c>
      <c r="E30" s="387" t="s">
        <v>514</v>
      </c>
      <c r="F30" s="398"/>
      <c r="G30" s="387" t="s">
        <v>423</v>
      </c>
      <c r="H30" s="398"/>
      <c r="I30" s="391" t="s">
        <v>515</v>
      </c>
      <c r="J30" s="398"/>
      <c r="K30" s="392" t="s">
        <v>399</v>
      </c>
      <c r="L30" s="388">
        <v>8</v>
      </c>
      <c r="N30" s="399"/>
      <c r="O30" s="387" t="s">
        <v>423</v>
      </c>
      <c r="P30" s="399"/>
      <c r="Q30" s="392"/>
      <c r="R30" s="399"/>
      <c r="S30" s="387" t="s">
        <v>423</v>
      </c>
      <c r="T30" s="399"/>
      <c r="U30" s="391" t="s">
        <v>515</v>
      </c>
      <c r="V30" s="398"/>
      <c r="W30" s="392" t="s">
        <v>399</v>
      </c>
      <c r="X30" s="400">
        <v>8</v>
      </c>
      <c r="Y30" s="392"/>
      <c r="Z30" s="400" t="s">
        <v>526</v>
      </c>
      <c r="AB30" s="397"/>
    </row>
    <row r="31" spans="2:28" ht="18.75">
      <c r="B31" s="387">
        <v>26</v>
      </c>
      <c r="C31" s="388" t="s">
        <v>534</v>
      </c>
      <c r="D31" s="389" t="str">
        <f t="shared" si="2"/>
        <v>z</v>
      </c>
      <c r="E31" s="387" t="s">
        <v>514</v>
      </c>
      <c r="F31" s="398"/>
      <c r="G31" s="387" t="s">
        <v>423</v>
      </c>
      <c r="H31" s="398"/>
      <c r="I31" s="391" t="s">
        <v>515</v>
      </c>
      <c r="J31" s="398"/>
      <c r="K31" s="392" t="s">
        <v>399</v>
      </c>
      <c r="L31" s="388">
        <v>1</v>
      </c>
      <c r="N31" s="399"/>
      <c r="O31" s="387" t="s">
        <v>423</v>
      </c>
      <c r="P31" s="399"/>
      <c r="Q31" s="392"/>
      <c r="R31" s="399"/>
      <c r="S31" s="387" t="s">
        <v>423</v>
      </c>
      <c r="T31" s="399"/>
      <c r="U31" s="391" t="s">
        <v>515</v>
      </c>
      <c r="V31" s="398"/>
      <c r="W31" s="392" t="s">
        <v>399</v>
      </c>
      <c r="X31" s="400" t="s">
        <v>526</v>
      </c>
      <c r="Y31" s="392"/>
      <c r="Z31" s="400">
        <v>1</v>
      </c>
      <c r="AB31" s="397"/>
    </row>
    <row r="32" spans="2:28" ht="18.75">
      <c r="B32" s="387">
        <v>27</v>
      </c>
      <c r="C32" s="388" t="s">
        <v>532</v>
      </c>
      <c r="D32" s="389" t="str">
        <f t="shared" si="2"/>
        <v>x</v>
      </c>
      <c r="E32" s="387" t="s">
        <v>514</v>
      </c>
      <c r="F32" s="398"/>
      <c r="G32" s="387" t="s">
        <v>423</v>
      </c>
      <c r="H32" s="398"/>
      <c r="I32" s="391" t="s">
        <v>515</v>
      </c>
      <c r="J32" s="398"/>
      <c r="K32" s="392" t="s">
        <v>399</v>
      </c>
      <c r="L32" s="388">
        <v>2</v>
      </c>
      <c r="N32" s="399"/>
      <c r="O32" s="387" t="s">
        <v>423</v>
      </c>
      <c r="P32" s="399"/>
      <c r="Q32" s="392"/>
      <c r="R32" s="399"/>
      <c r="S32" s="387" t="s">
        <v>423</v>
      </c>
      <c r="T32" s="399"/>
      <c r="U32" s="391" t="s">
        <v>515</v>
      </c>
      <c r="V32" s="398"/>
      <c r="W32" s="392" t="s">
        <v>399</v>
      </c>
      <c r="X32" s="400" t="s">
        <v>526</v>
      </c>
      <c r="Y32" s="392"/>
      <c r="Z32" s="400">
        <v>2</v>
      </c>
      <c r="AB32" s="397"/>
    </row>
    <row r="33" spans="2:28" ht="18.75">
      <c r="B33" s="387">
        <v>28</v>
      </c>
      <c r="C33" s="388" t="s">
        <v>535</v>
      </c>
      <c r="D33" s="389" t="str">
        <f t="shared" si="2"/>
        <v>aa</v>
      </c>
      <c r="E33" s="387" t="s">
        <v>514</v>
      </c>
      <c r="F33" s="398"/>
      <c r="G33" s="387" t="s">
        <v>423</v>
      </c>
      <c r="H33" s="398"/>
      <c r="I33" s="391" t="s">
        <v>515</v>
      </c>
      <c r="J33" s="398"/>
      <c r="K33" s="392" t="s">
        <v>399</v>
      </c>
      <c r="L33" s="388">
        <v>3</v>
      </c>
      <c r="N33" s="399"/>
      <c r="O33" s="387" t="s">
        <v>423</v>
      </c>
      <c r="P33" s="399"/>
      <c r="Q33" s="392"/>
      <c r="R33" s="399"/>
      <c r="S33" s="387" t="s">
        <v>423</v>
      </c>
      <c r="T33" s="399"/>
      <c r="U33" s="391" t="s">
        <v>515</v>
      </c>
      <c r="V33" s="398"/>
      <c r="W33" s="392" t="s">
        <v>399</v>
      </c>
      <c r="X33" s="400" t="s">
        <v>526</v>
      </c>
      <c r="Y33" s="392"/>
      <c r="Z33" s="400">
        <v>3</v>
      </c>
      <c r="AB33" s="397"/>
    </row>
    <row r="34" spans="2:28" ht="18.75">
      <c r="B34" s="387">
        <v>29</v>
      </c>
      <c r="C34" s="388" t="s">
        <v>536</v>
      </c>
      <c r="D34" s="389" t="str">
        <f t="shared" si="2"/>
        <v>ab</v>
      </c>
      <c r="E34" s="387" t="s">
        <v>514</v>
      </c>
      <c r="F34" s="398"/>
      <c r="G34" s="387" t="s">
        <v>423</v>
      </c>
      <c r="H34" s="398"/>
      <c r="I34" s="391" t="s">
        <v>515</v>
      </c>
      <c r="J34" s="398"/>
      <c r="K34" s="392" t="s">
        <v>399</v>
      </c>
      <c r="L34" s="388">
        <v>4</v>
      </c>
      <c r="N34" s="399"/>
      <c r="O34" s="387" t="s">
        <v>423</v>
      </c>
      <c r="P34" s="399"/>
      <c r="Q34" s="392"/>
      <c r="R34" s="399"/>
      <c r="S34" s="387" t="s">
        <v>423</v>
      </c>
      <c r="T34" s="399"/>
      <c r="U34" s="391" t="s">
        <v>515</v>
      </c>
      <c r="V34" s="398"/>
      <c r="W34" s="392" t="s">
        <v>399</v>
      </c>
      <c r="X34" s="400" t="s">
        <v>526</v>
      </c>
      <c r="Y34" s="392"/>
      <c r="Z34" s="400">
        <v>4</v>
      </c>
      <c r="AB34" s="397"/>
    </row>
    <row r="35" spans="2:28" ht="18.75">
      <c r="B35" s="387">
        <v>30</v>
      </c>
      <c r="C35" s="388" t="s">
        <v>537</v>
      </c>
      <c r="D35" s="389" t="str">
        <f t="shared" si="2"/>
        <v>ac</v>
      </c>
      <c r="E35" s="387" t="s">
        <v>514</v>
      </c>
      <c r="F35" s="398"/>
      <c r="G35" s="387" t="s">
        <v>423</v>
      </c>
      <c r="H35" s="398"/>
      <c r="I35" s="391" t="s">
        <v>515</v>
      </c>
      <c r="J35" s="398"/>
      <c r="K35" s="392" t="s">
        <v>399</v>
      </c>
      <c r="L35" s="388">
        <v>5</v>
      </c>
      <c r="N35" s="399"/>
      <c r="O35" s="387" t="s">
        <v>423</v>
      </c>
      <c r="P35" s="399"/>
      <c r="Q35" s="392"/>
      <c r="R35" s="399"/>
      <c r="S35" s="387" t="s">
        <v>423</v>
      </c>
      <c r="T35" s="399"/>
      <c r="U35" s="391" t="s">
        <v>515</v>
      </c>
      <c r="V35" s="398"/>
      <c r="W35" s="392" t="s">
        <v>399</v>
      </c>
      <c r="X35" s="400" t="s">
        <v>526</v>
      </c>
      <c r="Y35" s="392"/>
      <c r="Z35" s="400">
        <v>5</v>
      </c>
      <c r="AB35" s="397"/>
    </row>
    <row r="36" spans="2:28" ht="18.75">
      <c r="B36" s="387">
        <v>31</v>
      </c>
      <c r="C36" s="388" t="s">
        <v>538</v>
      </c>
      <c r="D36" s="389" t="str">
        <f t="shared" si="2"/>
        <v>ad</v>
      </c>
      <c r="E36" s="387" t="s">
        <v>514</v>
      </c>
      <c r="F36" s="398"/>
      <c r="G36" s="387" t="s">
        <v>423</v>
      </c>
      <c r="H36" s="398"/>
      <c r="I36" s="391" t="s">
        <v>515</v>
      </c>
      <c r="J36" s="398"/>
      <c r="K36" s="392" t="s">
        <v>399</v>
      </c>
      <c r="L36" s="388">
        <v>6</v>
      </c>
      <c r="N36" s="399"/>
      <c r="O36" s="387" t="s">
        <v>423</v>
      </c>
      <c r="P36" s="399"/>
      <c r="Q36" s="392"/>
      <c r="R36" s="399"/>
      <c r="S36" s="387" t="s">
        <v>423</v>
      </c>
      <c r="T36" s="399"/>
      <c r="U36" s="391" t="s">
        <v>515</v>
      </c>
      <c r="V36" s="398"/>
      <c r="W36" s="392" t="s">
        <v>399</v>
      </c>
      <c r="X36" s="400" t="s">
        <v>526</v>
      </c>
      <c r="Y36" s="392"/>
      <c r="Z36" s="400">
        <v>6</v>
      </c>
      <c r="AB36" s="397"/>
    </row>
    <row r="37" spans="2:28" ht="18.75">
      <c r="B37" s="387">
        <v>32</v>
      </c>
      <c r="C37" s="388" t="s">
        <v>539</v>
      </c>
      <c r="D37" s="389" t="str">
        <f t="shared" si="2"/>
        <v>ae</v>
      </c>
      <c r="E37" s="387" t="s">
        <v>514</v>
      </c>
      <c r="F37" s="398"/>
      <c r="G37" s="387" t="s">
        <v>423</v>
      </c>
      <c r="H37" s="398"/>
      <c r="I37" s="391" t="s">
        <v>515</v>
      </c>
      <c r="J37" s="398"/>
      <c r="K37" s="392" t="s">
        <v>399</v>
      </c>
      <c r="L37" s="388">
        <v>7</v>
      </c>
      <c r="N37" s="399"/>
      <c r="O37" s="387" t="s">
        <v>423</v>
      </c>
      <c r="P37" s="399"/>
      <c r="Q37" s="392"/>
      <c r="R37" s="399"/>
      <c r="S37" s="387" t="s">
        <v>423</v>
      </c>
      <c r="T37" s="399"/>
      <c r="U37" s="391" t="s">
        <v>515</v>
      </c>
      <c r="V37" s="398"/>
      <c r="W37" s="392" t="s">
        <v>399</v>
      </c>
      <c r="X37" s="400" t="s">
        <v>526</v>
      </c>
      <c r="Y37" s="392"/>
      <c r="Z37" s="400">
        <v>7</v>
      </c>
      <c r="AB37" s="397"/>
    </row>
    <row r="38" spans="2:28" ht="18.75">
      <c r="B38" s="387">
        <v>33</v>
      </c>
      <c r="C38" s="388" t="s">
        <v>540</v>
      </c>
      <c r="D38" s="389" t="str">
        <f t="shared" si="2"/>
        <v>af</v>
      </c>
      <c r="E38" s="387" t="s">
        <v>514</v>
      </c>
      <c r="F38" s="398"/>
      <c r="G38" s="387" t="s">
        <v>423</v>
      </c>
      <c r="H38" s="398"/>
      <c r="I38" s="391" t="s">
        <v>515</v>
      </c>
      <c r="J38" s="398"/>
      <c r="K38" s="392" t="s">
        <v>399</v>
      </c>
      <c r="L38" s="388">
        <v>8</v>
      </c>
      <c r="N38" s="399"/>
      <c r="O38" s="387" t="s">
        <v>423</v>
      </c>
      <c r="P38" s="399"/>
      <c r="Q38" s="392"/>
      <c r="R38" s="399"/>
      <c r="S38" s="387" t="s">
        <v>423</v>
      </c>
      <c r="T38" s="399"/>
      <c r="U38" s="391" t="s">
        <v>515</v>
      </c>
      <c r="V38" s="398"/>
      <c r="W38" s="392" t="s">
        <v>399</v>
      </c>
      <c r="X38" s="400" t="s">
        <v>526</v>
      </c>
      <c r="Y38" s="392"/>
      <c r="Z38" s="400">
        <v>8</v>
      </c>
      <c r="AB38" s="397"/>
    </row>
    <row r="39" spans="2:28" ht="18.75">
      <c r="B39" s="387">
        <v>34</v>
      </c>
      <c r="C39" s="401" t="s">
        <v>497</v>
      </c>
      <c r="D39" s="389"/>
      <c r="E39" s="387" t="s">
        <v>514</v>
      </c>
      <c r="F39" s="390">
        <v>0.2916666666666667</v>
      </c>
      <c r="G39" s="387" t="s">
        <v>423</v>
      </c>
      <c r="H39" s="390">
        <v>0.3958333333333333</v>
      </c>
      <c r="I39" s="391" t="s">
        <v>515</v>
      </c>
      <c r="J39" s="390">
        <v>0</v>
      </c>
      <c r="K39" s="392" t="s">
        <v>399</v>
      </c>
      <c r="L39" s="393">
        <f>IF(OR(F39="",H39=""),"",(H39+IF(F39&gt;H39,1,0)-F39-J39)*24)</f>
        <v>2.499999999999999</v>
      </c>
      <c r="N39" s="394">
        <f>'[1]【記載例】認知症対応型共同生活介護'!$BB$13</f>
        <v>0.2916666666666667</v>
      </c>
      <c r="O39" s="380" t="s">
        <v>423</v>
      </c>
      <c r="P39" s="394">
        <f>'[1]【記載例】認知症対応型共同生活介護'!$BF$13</f>
        <v>0.8333333333333334</v>
      </c>
      <c r="R39" s="395">
        <f>IF(F39="","",IF(F39&lt;N39,N39,IF(F39&gt;=P39,"",F39)))</f>
        <v>0.2916666666666667</v>
      </c>
      <c r="S39" s="380" t="s">
        <v>423</v>
      </c>
      <c r="T39" s="395">
        <f>IF(H39="","",IF(H39&gt;F39,IF(H39&lt;P39,H39,P39),P39))</f>
        <v>0.3958333333333333</v>
      </c>
      <c r="U39" s="396" t="s">
        <v>515</v>
      </c>
      <c r="V39" s="390">
        <v>0</v>
      </c>
      <c r="W39" s="378" t="s">
        <v>399</v>
      </c>
      <c r="X39" s="393">
        <f>IF(R39="","",IF((T39+IF(R39&gt;T39,1,0)-R39-V39)*24=0,"",(T39+IF(R39&gt;T39,1,0)-R39-V39)*24))</f>
        <v>2.499999999999999</v>
      </c>
      <c r="Z39" s="393" t="str">
        <f aca="true" t="shared" si="6" ref="Z39:Z47">IF(X39="",L39,IF(OR(L39-X39=0,L39-X39&lt;0),"-",L39-X39))</f>
        <v>-</v>
      </c>
      <c r="AB39" s="397"/>
    </row>
    <row r="40" spans="2:28" ht="18.75">
      <c r="B40" s="387"/>
      <c r="C40" s="402" t="s">
        <v>526</v>
      </c>
      <c r="D40" s="389"/>
      <c r="E40" s="387" t="s">
        <v>514</v>
      </c>
      <c r="F40" s="390">
        <v>0.6875</v>
      </c>
      <c r="G40" s="387" t="s">
        <v>423</v>
      </c>
      <c r="H40" s="390">
        <v>0.8333333333333334</v>
      </c>
      <c r="I40" s="391" t="s">
        <v>515</v>
      </c>
      <c r="J40" s="390">
        <v>0</v>
      </c>
      <c r="K40" s="392" t="s">
        <v>399</v>
      </c>
      <c r="L40" s="393">
        <f>IF(OR(F40="",H40=""),"",(H40+IF(F40&gt;H40,1,0)-F40-J40)*24)</f>
        <v>3.500000000000001</v>
      </c>
      <c r="N40" s="394">
        <f>'[1]【記載例】認知症対応型共同生活介護'!$BB$13</f>
        <v>0.2916666666666667</v>
      </c>
      <c r="O40" s="380" t="s">
        <v>423</v>
      </c>
      <c r="P40" s="394">
        <f>'[1]【記載例】認知症対応型共同生活介護'!$BF$13</f>
        <v>0.8333333333333334</v>
      </c>
      <c r="R40" s="395">
        <f>IF(F40="","",IF(F40&lt;N40,N40,IF(F40&gt;=P40,"",F40)))</f>
        <v>0.6875</v>
      </c>
      <c r="S40" s="380" t="s">
        <v>423</v>
      </c>
      <c r="T40" s="395">
        <f>IF(H40="","",IF(H40&gt;F40,IF(H40&lt;P40,H40,P40),P40))</f>
        <v>0.8333333333333334</v>
      </c>
      <c r="U40" s="396" t="s">
        <v>515</v>
      </c>
      <c r="V40" s="390">
        <v>0</v>
      </c>
      <c r="W40" s="378" t="s">
        <v>399</v>
      </c>
      <c r="X40" s="393">
        <f>IF(R40="","",IF((T40+IF(R40&gt;T40,1,0)-R40-V40)*24=0,"",(T40+IF(R40&gt;T40,1,0)-R40-V40)*24))</f>
        <v>3.500000000000001</v>
      </c>
      <c r="Z40" s="393" t="str">
        <f t="shared" si="6"/>
        <v>-</v>
      </c>
      <c r="AB40" s="397"/>
    </row>
    <row r="41" spans="2:28" ht="18.75">
      <c r="B41" s="387"/>
      <c r="C41" s="403" t="s">
        <v>526</v>
      </c>
      <c r="D41" s="389" t="str">
        <f>C39</f>
        <v>ag</v>
      </c>
      <c r="E41" s="387" t="s">
        <v>514</v>
      </c>
      <c r="F41" s="390" t="s">
        <v>526</v>
      </c>
      <c r="G41" s="387" t="s">
        <v>423</v>
      </c>
      <c r="H41" s="390" t="s">
        <v>526</v>
      </c>
      <c r="I41" s="391" t="s">
        <v>515</v>
      </c>
      <c r="J41" s="390" t="s">
        <v>526</v>
      </c>
      <c r="K41" s="392" t="s">
        <v>399</v>
      </c>
      <c r="L41" s="393">
        <f>IF(OR(L39="",L40=""),"",L39+L40)</f>
        <v>6</v>
      </c>
      <c r="N41" s="394" t="s">
        <v>526</v>
      </c>
      <c r="O41" s="380" t="s">
        <v>423</v>
      </c>
      <c r="P41" s="394" t="s">
        <v>526</v>
      </c>
      <c r="R41" s="395" t="s">
        <v>526</v>
      </c>
      <c r="S41" s="380" t="s">
        <v>423</v>
      </c>
      <c r="T41" s="395" t="s">
        <v>526</v>
      </c>
      <c r="U41" s="396" t="s">
        <v>515</v>
      </c>
      <c r="V41" s="390" t="s">
        <v>541</v>
      </c>
      <c r="W41" s="378" t="s">
        <v>399</v>
      </c>
      <c r="X41" s="393">
        <f>IF(OR(X39="",X40=""),"",X39+X40)</f>
        <v>6</v>
      </c>
      <c r="Z41" s="393" t="str">
        <f t="shared" si="6"/>
        <v>-</v>
      </c>
      <c r="AB41" s="397" t="s">
        <v>542</v>
      </c>
    </row>
    <row r="42" spans="2:28" ht="18.75">
      <c r="B42" s="387"/>
      <c r="C42" s="401" t="s">
        <v>543</v>
      </c>
      <c r="D42" s="389"/>
      <c r="E42" s="387" t="s">
        <v>514</v>
      </c>
      <c r="F42" s="390"/>
      <c r="G42" s="387" t="s">
        <v>423</v>
      </c>
      <c r="H42" s="390"/>
      <c r="I42" s="391" t="s">
        <v>515</v>
      </c>
      <c r="J42" s="390">
        <v>0</v>
      </c>
      <c r="K42" s="392" t="s">
        <v>399</v>
      </c>
      <c r="L42" s="393">
        <f>IF(OR(F42="",H42=""),"",(H42+IF(F42&gt;H42,1,0)-F42-J42)*24)</f>
      </c>
      <c r="N42" s="394">
        <f>'[1]【記載例】認知症対応型共同生活介護'!$BB$13</f>
        <v>0.2916666666666667</v>
      </c>
      <c r="O42" s="380" t="s">
        <v>423</v>
      </c>
      <c r="P42" s="394">
        <f>'[1]【記載例】認知症対応型共同生活介護'!$BF$13</f>
        <v>0.8333333333333334</v>
      </c>
      <c r="R42" s="395">
        <f>IF(F42="","",IF(F42&lt;N42,N42,IF(F42&gt;=P42,"",F42)))</f>
      </c>
      <c r="S42" s="380" t="s">
        <v>423</v>
      </c>
      <c r="T42" s="395">
        <f>IF(H42="","",IF(H42&gt;F42,IF(H42&lt;P42,H42,P42),P42))</f>
      </c>
      <c r="U42" s="396" t="s">
        <v>515</v>
      </c>
      <c r="V42" s="390">
        <v>0</v>
      </c>
      <c r="W42" s="378" t="s">
        <v>399</v>
      </c>
      <c r="X42" s="393">
        <f>IF(R42="","",IF((T42+IF(R42&gt;T42,1,0)-R42-V42)*24=0,"",(T42+IF(R42&gt;T42,1,0)-R42-V42)*24))</f>
      </c>
      <c r="Z42" s="393">
        <f t="shared" si="6"/>
      </c>
      <c r="AB42" s="397"/>
    </row>
    <row r="43" spans="2:28" ht="18.75">
      <c r="B43" s="387">
        <v>35</v>
      </c>
      <c r="C43" s="402" t="s">
        <v>526</v>
      </c>
      <c r="D43" s="389"/>
      <c r="E43" s="387" t="s">
        <v>514</v>
      </c>
      <c r="F43" s="390"/>
      <c r="G43" s="387" t="s">
        <v>423</v>
      </c>
      <c r="H43" s="390"/>
      <c r="I43" s="391" t="s">
        <v>515</v>
      </c>
      <c r="J43" s="390">
        <v>0</v>
      </c>
      <c r="K43" s="392" t="s">
        <v>399</v>
      </c>
      <c r="L43" s="393">
        <f>IF(OR(F43="",H43=""),"",(H43+IF(F43&gt;H43,1,0)-F43-J43)*24)</f>
      </c>
      <c r="N43" s="394">
        <f>'[1]【記載例】認知症対応型共同生活介護'!$BB$13</f>
        <v>0.2916666666666667</v>
      </c>
      <c r="O43" s="380" t="s">
        <v>423</v>
      </c>
      <c r="P43" s="394">
        <f>'[1]【記載例】認知症対応型共同生活介護'!$BF$13</f>
        <v>0.8333333333333334</v>
      </c>
      <c r="R43" s="395">
        <f>IF(F43="","",IF(F43&lt;N43,N43,IF(F43&gt;=P43,"",F43)))</f>
      </c>
      <c r="S43" s="380" t="s">
        <v>423</v>
      </c>
      <c r="T43" s="395">
        <f>IF(H43="","",IF(H43&gt;F43,IF(H43&lt;P43,H43,P43),P43))</f>
      </c>
      <c r="U43" s="396" t="s">
        <v>515</v>
      </c>
      <c r="V43" s="390">
        <v>0</v>
      </c>
      <c r="W43" s="378" t="s">
        <v>399</v>
      </c>
      <c r="X43" s="393">
        <f>IF(R43="","",IF((T43+IF(R43&gt;T43,1,0)-R43-V43)*24=0,"",(T43+IF(R43&gt;T43,1,0)-R43-V43)*24))</f>
      </c>
      <c r="Z43" s="393">
        <f t="shared" si="6"/>
      </c>
      <c r="AB43" s="397"/>
    </row>
    <row r="44" spans="2:28" ht="18.75">
      <c r="B44" s="387"/>
      <c r="C44" s="403" t="s">
        <v>526</v>
      </c>
      <c r="D44" s="389" t="str">
        <f>C42</f>
        <v>ah</v>
      </c>
      <c r="E44" s="387" t="s">
        <v>514</v>
      </c>
      <c r="F44" s="390" t="s">
        <v>526</v>
      </c>
      <c r="G44" s="387" t="s">
        <v>423</v>
      </c>
      <c r="H44" s="390" t="s">
        <v>526</v>
      </c>
      <c r="I44" s="391" t="s">
        <v>515</v>
      </c>
      <c r="J44" s="390" t="s">
        <v>526</v>
      </c>
      <c r="K44" s="392" t="s">
        <v>399</v>
      </c>
      <c r="L44" s="393">
        <f>IF(OR(L42="",L43=""),"",L42+L43)</f>
      </c>
      <c r="N44" s="394" t="s">
        <v>526</v>
      </c>
      <c r="O44" s="380" t="s">
        <v>423</v>
      </c>
      <c r="P44" s="394" t="s">
        <v>526</v>
      </c>
      <c r="R44" s="395" t="s">
        <v>526</v>
      </c>
      <c r="S44" s="380" t="s">
        <v>423</v>
      </c>
      <c r="T44" s="395" t="s">
        <v>526</v>
      </c>
      <c r="U44" s="396" t="s">
        <v>515</v>
      </c>
      <c r="V44" s="390" t="s">
        <v>541</v>
      </c>
      <c r="W44" s="378" t="s">
        <v>399</v>
      </c>
      <c r="X44" s="393">
        <f>IF(OR(X42="",X43=""),"",X42+X43)</f>
      </c>
      <c r="Z44" s="393">
        <f t="shared" si="6"/>
      </c>
      <c r="AB44" s="397" t="s">
        <v>544</v>
      </c>
    </row>
    <row r="45" spans="2:28" ht="18.75">
      <c r="B45" s="387"/>
      <c r="C45" s="401" t="s">
        <v>545</v>
      </c>
      <c r="D45" s="389"/>
      <c r="E45" s="387" t="s">
        <v>514</v>
      </c>
      <c r="F45" s="390"/>
      <c r="G45" s="387" t="s">
        <v>423</v>
      </c>
      <c r="H45" s="390"/>
      <c r="I45" s="391" t="s">
        <v>515</v>
      </c>
      <c r="J45" s="390">
        <v>0</v>
      </c>
      <c r="K45" s="392" t="s">
        <v>399</v>
      </c>
      <c r="L45" s="393">
        <f>IF(OR(F45="",H45=""),"",(H45+IF(F45&gt;H45,1,0)-F45-J45)*24)</f>
      </c>
      <c r="N45" s="394">
        <f>'[1]【記載例】認知症対応型共同生活介護'!$BB$13</f>
        <v>0.2916666666666667</v>
      </c>
      <c r="O45" s="380" t="s">
        <v>423</v>
      </c>
      <c r="P45" s="394">
        <f>'[1]【記載例】認知症対応型共同生活介護'!$BF$13</f>
        <v>0.8333333333333334</v>
      </c>
      <c r="R45" s="395">
        <f>IF(F45="","",IF(F45&lt;N45,N45,IF(F45&gt;=P45,"",F45)))</f>
      </c>
      <c r="S45" s="380" t="s">
        <v>423</v>
      </c>
      <c r="T45" s="395">
        <f>IF(H45="","",IF(H45&gt;F45,IF(H45&lt;P45,H45,P45),P45))</f>
      </c>
      <c r="U45" s="396" t="s">
        <v>515</v>
      </c>
      <c r="V45" s="390">
        <v>0</v>
      </c>
      <c r="W45" s="378" t="s">
        <v>399</v>
      </c>
      <c r="X45" s="393">
        <f>IF(R45="","",IF((T45+IF(R45&gt;T45,1,0)-R45-V45)*24=0,"",(T45+IF(R45&gt;T45,1,0)-R45-V45)*24))</f>
      </c>
      <c r="Z45" s="393">
        <f t="shared" si="6"/>
      </c>
      <c r="AB45" s="397"/>
    </row>
    <row r="46" spans="2:28" ht="18.75">
      <c r="B46" s="387">
        <v>36</v>
      </c>
      <c r="C46" s="402" t="s">
        <v>526</v>
      </c>
      <c r="D46" s="389"/>
      <c r="E46" s="387" t="s">
        <v>514</v>
      </c>
      <c r="F46" s="390"/>
      <c r="G46" s="387" t="s">
        <v>423</v>
      </c>
      <c r="H46" s="390"/>
      <c r="I46" s="391" t="s">
        <v>515</v>
      </c>
      <c r="J46" s="390">
        <v>0</v>
      </c>
      <c r="K46" s="392" t="s">
        <v>399</v>
      </c>
      <c r="L46" s="393">
        <f>IF(OR(F46="",H46=""),"",(H46+IF(F46&gt;H46,1,0)-F46-J46)*24)</f>
      </c>
      <c r="N46" s="394">
        <f>'[1]【記載例】認知症対応型共同生活介護'!$BB$13</f>
        <v>0.2916666666666667</v>
      </c>
      <c r="O46" s="380" t="s">
        <v>423</v>
      </c>
      <c r="P46" s="394">
        <f>'[1]【記載例】認知症対応型共同生活介護'!$BF$13</f>
        <v>0.8333333333333334</v>
      </c>
      <c r="R46" s="395">
        <f>IF(F46="","",IF(F46&lt;N46,N46,IF(F46&gt;=P46,"",F46)))</f>
      </c>
      <c r="S46" s="380" t="s">
        <v>423</v>
      </c>
      <c r="T46" s="395">
        <f>IF(H46="","",IF(H46&gt;F46,IF(H46&lt;P46,H46,P46),P46))</f>
      </c>
      <c r="U46" s="396" t="s">
        <v>515</v>
      </c>
      <c r="V46" s="390">
        <v>0</v>
      </c>
      <c r="W46" s="378" t="s">
        <v>399</v>
      </c>
      <c r="X46" s="393">
        <f>IF(R46="","",IF((T46+IF(R46&gt;T46,1,0)-R46-V46)*24=0,"",(T46+IF(R46&gt;T46,1,0)-R46-V46)*24))</f>
      </c>
      <c r="Z46" s="393">
        <f t="shared" si="6"/>
      </c>
      <c r="AB46" s="397"/>
    </row>
    <row r="47" spans="2:28" ht="18.75">
      <c r="B47" s="387"/>
      <c r="C47" s="403" t="s">
        <v>526</v>
      </c>
      <c r="D47" s="389" t="str">
        <f>C45</f>
        <v>ai</v>
      </c>
      <c r="E47" s="387" t="s">
        <v>514</v>
      </c>
      <c r="F47" s="390" t="s">
        <v>526</v>
      </c>
      <c r="G47" s="387" t="s">
        <v>423</v>
      </c>
      <c r="H47" s="390" t="s">
        <v>526</v>
      </c>
      <c r="I47" s="391" t="s">
        <v>515</v>
      </c>
      <c r="J47" s="390" t="s">
        <v>526</v>
      </c>
      <c r="K47" s="392" t="s">
        <v>399</v>
      </c>
      <c r="L47" s="393">
        <f>IF(OR(L45="",L46=""),"",L45+L46)</f>
      </c>
      <c r="N47" s="394" t="s">
        <v>526</v>
      </c>
      <c r="O47" s="380" t="s">
        <v>423</v>
      </c>
      <c r="P47" s="394" t="s">
        <v>526</v>
      </c>
      <c r="R47" s="395" t="s">
        <v>526</v>
      </c>
      <c r="S47" s="380" t="s">
        <v>423</v>
      </c>
      <c r="T47" s="395" t="s">
        <v>526</v>
      </c>
      <c r="U47" s="396" t="s">
        <v>515</v>
      </c>
      <c r="V47" s="390" t="s">
        <v>541</v>
      </c>
      <c r="W47" s="378" t="s">
        <v>399</v>
      </c>
      <c r="X47" s="393">
        <f>IF(OR(X45="",X46=""),"",X45+X46)</f>
      </c>
      <c r="Z47" s="393">
        <f t="shared" si="6"/>
      </c>
      <c r="AB47" s="397" t="s">
        <v>544</v>
      </c>
    </row>
    <row r="49" spans="3:4" ht="18.75">
      <c r="C49" s="381" t="s">
        <v>546</v>
      </c>
      <c r="D49" s="381"/>
    </row>
    <row r="50" spans="3:4" ht="18.75">
      <c r="C50" s="381" t="s">
        <v>547</v>
      </c>
      <c r="D50" s="381"/>
    </row>
    <row r="51" spans="3:4" ht="18.75">
      <c r="C51" s="381" t="s">
        <v>548</v>
      </c>
      <c r="D51" s="381"/>
    </row>
    <row r="52" spans="3:4" ht="18.75">
      <c r="C52" s="381" t="s">
        <v>549</v>
      </c>
      <c r="D52" s="381"/>
    </row>
  </sheetData>
  <sheetProtection/>
  <mergeCells count="4">
    <mergeCell ref="F4:L4"/>
    <mergeCell ref="N4:P4"/>
    <mergeCell ref="R4:X4"/>
    <mergeCell ref="AB4:AB5"/>
  </mergeCells>
  <conditionalFormatting sqref="U68:AY68 U65:AY65 U62:AY62 U59:AY59 U56:AY56 U53:AY53 U50:AY50 U47:AY47 U44:AY44 U41:AY41 U38:AY38 U35:AY35 U32:AY32 U29:AY29 U26:AY26 U23:AY23">
    <cfRule type="expression" priority="97" dxfId="96">
      <formula>OR(U$69=$B22,U$70=$B22)</formula>
    </cfRule>
  </conditionalFormatting>
  <conditionalFormatting sqref="U22:AA23 U69:BA73">
    <cfRule type="expression" priority="96" dxfId="0">
      <formula>INDIRECT(ADDRESS(ROW(),COLUMN()))=TRUNC(INDIRECT(ADDRESS(ROW(),COLUMN())))</formula>
    </cfRule>
  </conditionalFormatting>
  <conditionalFormatting sqref="AB22:AH23">
    <cfRule type="expression" priority="95" dxfId="0">
      <formula>INDIRECT(ADDRESS(ROW(),COLUMN()))=TRUNC(INDIRECT(ADDRESS(ROW(),COLUMN())))</formula>
    </cfRule>
  </conditionalFormatting>
  <conditionalFormatting sqref="AI22:AO23">
    <cfRule type="expression" priority="94" dxfId="0">
      <formula>INDIRECT(ADDRESS(ROW(),COLUMN()))=TRUNC(INDIRECT(ADDRESS(ROW(),COLUMN())))</formula>
    </cfRule>
  </conditionalFormatting>
  <conditionalFormatting sqref="AP22:AV23">
    <cfRule type="expression" priority="93" dxfId="0">
      <formula>INDIRECT(ADDRESS(ROW(),COLUMN()))=TRUNC(INDIRECT(ADDRESS(ROW(),COLUMN())))</formula>
    </cfRule>
  </conditionalFormatting>
  <conditionalFormatting sqref="AW22:AY23">
    <cfRule type="expression" priority="92" dxfId="0">
      <formula>INDIRECT(ADDRESS(ROW(),COLUMN()))=TRUNC(INDIRECT(ADDRESS(ROW(),COLUMN())))</formula>
    </cfRule>
  </conditionalFormatting>
  <conditionalFormatting sqref="AZ22:BC23">
    <cfRule type="expression" priority="91" dxfId="0">
      <formula>INDIRECT(ADDRESS(ROW(),COLUMN()))=TRUNC(INDIRECT(ADDRESS(ROW(),COLUMN())))</formula>
    </cfRule>
  </conditionalFormatting>
  <conditionalFormatting sqref="U25:AA26">
    <cfRule type="expression" priority="90" dxfId="0">
      <formula>INDIRECT(ADDRESS(ROW(),COLUMN()))=TRUNC(INDIRECT(ADDRESS(ROW(),COLUMN())))</formula>
    </cfRule>
  </conditionalFormatting>
  <conditionalFormatting sqref="AB25:AH26">
    <cfRule type="expression" priority="89" dxfId="0">
      <formula>INDIRECT(ADDRESS(ROW(),COLUMN()))=TRUNC(INDIRECT(ADDRESS(ROW(),COLUMN())))</formula>
    </cfRule>
  </conditionalFormatting>
  <conditionalFormatting sqref="AI25:AO26">
    <cfRule type="expression" priority="88" dxfId="0">
      <formula>INDIRECT(ADDRESS(ROW(),COLUMN()))=TRUNC(INDIRECT(ADDRESS(ROW(),COLUMN())))</formula>
    </cfRule>
  </conditionalFormatting>
  <conditionalFormatting sqref="AP25:AV26">
    <cfRule type="expression" priority="87" dxfId="0">
      <formula>INDIRECT(ADDRESS(ROW(),COLUMN()))=TRUNC(INDIRECT(ADDRESS(ROW(),COLUMN())))</formula>
    </cfRule>
  </conditionalFormatting>
  <conditionalFormatting sqref="AW25:AY26">
    <cfRule type="expression" priority="86" dxfId="0">
      <formula>INDIRECT(ADDRESS(ROW(),COLUMN()))=TRUNC(INDIRECT(ADDRESS(ROW(),COLUMN())))</formula>
    </cfRule>
  </conditionalFormatting>
  <conditionalFormatting sqref="AZ25:BC26">
    <cfRule type="expression" priority="85" dxfId="0">
      <formula>INDIRECT(ADDRESS(ROW(),COLUMN()))=TRUNC(INDIRECT(ADDRESS(ROW(),COLUMN())))</formula>
    </cfRule>
  </conditionalFormatting>
  <conditionalFormatting sqref="U28:AA29">
    <cfRule type="expression" priority="84" dxfId="0">
      <formula>INDIRECT(ADDRESS(ROW(),COLUMN()))=TRUNC(INDIRECT(ADDRESS(ROW(),COLUMN())))</formula>
    </cfRule>
  </conditionalFormatting>
  <conditionalFormatting sqref="AB28:AH29">
    <cfRule type="expression" priority="83" dxfId="0">
      <formula>INDIRECT(ADDRESS(ROW(),COLUMN()))=TRUNC(INDIRECT(ADDRESS(ROW(),COLUMN())))</formula>
    </cfRule>
  </conditionalFormatting>
  <conditionalFormatting sqref="AI28:AO29">
    <cfRule type="expression" priority="82" dxfId="0">
      <formula>INDIRECT(ADDRESS(ROW(),COLUMN()))=TRUNC(INDIRECT(ADDRESS(ROW(),COLUMN())))</formula>
    </cfRule>
  </conditionalFormatting>
  <conditionalFormatting sqref="AP28:AV29">
    <cfRule type="expression" priority="81" dxfId="0">
      <formula>INDIRECT(ADDRESS(ROW(),COLUMN()))=TRUNC(INDIRECT(ADDRESS(ROW(),COLUMN())))</formula>
    </cfRule>
  </conditionalFormatting>
  <conditionalFormatting sqref="AW28:AY29">
    <cfRule type="expression" priority="80" dxfId="0">
      <formula>INDIRECT(ADDRESS(ROW(),COLUMN()))=TRUNC(INDIRECT(ADDRESS(ROW(),COLUMN())))</formula>
    </cfRule>
  </conditionalFormatting>
  <conditionalFormatting sqref="AZ28:BC29">
    <cfRule type="expression" priority="79" dxfId="0">
      <formula>INDIRECT(ADDRESS(ROW(),COLUMN()))=TRUNC(INDIRECT(ADDRESS(ROW(),COLUMN())))</formula>
    </cfRule>
  </conditionalFormatting>
  <conditionalFormatting sqref="U31:AA32">
    <cfRule type="expression" priority="78" dxfId="0">
      <formula>INDIRECT(ADDRESS(ROW(),COLUMN()))=TRUNC(INDIRECT(ADDRESS(ROW(),COLUMN())))</formula>
    </cfRule>
  </conditionalFormatting>
  <conditionalFormatting sqref="AB31:AH32">
    <cfRule type="expression" priority="77" dxfId="0">
      <formula>INDIRECT(ADDRESS(ROW(),COLUMN()))=TRUNC(INDIRECT(ADDRESS(ROW(),COLUMN())))</formula>
    </cfRule>
  </conditionalFormatting>
  <conditionalFormatting sqref="AI31:AO32">
    <cfRule type="expression" priority="76" dxfId="0">
      <formula>INDIRECT(ADDRESS(ROW(),COLUMN()))=TRUNC(INDIRECT(ADDRESS(ROW(),COLUMN())))</formula>
    </cfRule>
  </conditionalFormatting>
  <conditionalFormatting sqref="AP31:AV32">
    <cfRule type="expression" priority="75" dxfId="0">
      <formula>INDIRECT(ADDRESS(ROW(),COLUMN()))=TRUNC(INDIRECT(ADDRESS(ROW(),COLUMN())))</formula>
    </cfRule>
  </conditionalFormatting>
  <conditionalFormatting sqref="AW31:AY32">
    <cfRule type="expression" priority="74" dxfId="0">
      <formula>INDIRECT(ADDRESS(ROW(),COLUMN()))=TRUNC(INDIRECT(ADDRESS(ROW(),COLUMN())))</formula>
    </cfRule>
  </conditionalFormatting>
  <conditionalFormatting sqref="AZ31:BC32">
    <cfRule type="expression" priority="73" dxfId="0">
      <formula>INDIRECT(ADDRESS(ROW(),COLUMN()))=TRUNC(INDIRECT(ADDRESS(ROW(),COLUMN())))</formula>
    </cfRule>
  </conditionalFormatting>
  <conditionalFormatting sqref="U34:AA35">
    <cfRule type="expression" priority="72" dxfId="0">
      <formula>INDIRECT(ADDRESS(ROW(),COLUMN()))=TRUNC(INDIRECT(ADDRESS(ROW(),COLUMN())))</formula>
    </cfRule>
  </conditionalFormatting>
  <conditionalFormatting sqref="AB34:AH35">
    <cfRule type="expression" priority="71" dxfId="0">
      <formula>INDIRECT(ADDRESS(ROW(),COLUMN()))=TRUNC(INDIRECT(ADDRESS(ROW(),COLUMN())))</formula>
    </cfRule>
  </conditionalFormatting>
  <conditionalFormatting sqref="AI34:AO35">
    <cfRule type="expression" priority="70" dxfId="0">
      <formula>INDIRECT(ADDRESS(ROW(),COLUMN()))=TRUNC(INDIRECT(ADDRESS(ROW(),COLUMN())))</formula>
    </cfRule>
  </conditionalFormatting>
  <conditionalFormatting sqref="AP34:AV35">
    <cfRule type="expression" priority="69" dxfId="0">
      <formula>INDIRECT(ADDRESS(ROW(),COLUMN()))=TRUNC(INDIRECT(ADDRESS(ROW(),COLUMN())))</formula>
    </cfRule>
  </conditionalFormatting>
  <conditionalFormatting sqref="AW34:AY35">
    <cfRule type="expression" priority="68" dxfId="0">
      <formula>INDIRECT(ADDRESS(ROW(),COLUMN()))=TRUNC(INDIRECT(ADDRESS(ROW(),COLUMN())))</formula>
    </cfRule>
  </conditionalFormatting>
  <conditionalFormatting sqref="AZ34:BC35">
    <cfRule type="expression" priority="67" dxfId="0">
      <formula>INDIRECT(ADDRESS(ROW(),COLUMN()))=TRUNC(INDIRECT(ADDRESS(ROW(),COLUMN())))</formula>
    </cfRule>
  </conditionalFormatting>
  <conditionalFormatting sqref="U37:AA38">
    <cfRule type="expression" priority="66" dxfId="0">
      <formula>INDIRECT(ADDRESS(ROW(),COLUMN()))=TRUNC(INDIRECT(ADDRESS(ROW(),COLUMN())))</formula>
    </cfRule>
  </conditionalFormatting>
  <conditionalFormatting sqref="AB37:AH38">
    <cfRule type="expression" priority="65" dxfId="0">
      <formula>INDIRECT(ADDRESS(ROW(),COLUMN()))=TRUNC(INDIRECT(ADDRESS(ROW(),COLUMN())))</formula>
    </cfRule>
  </conditionalFormatting>
  <conditionalFormatting sqref="AI37:AO38">
    <cfRule type="expression" priority="64" dxfId="0">
      <formula>INDIRECT(ADDRESS(ROW(),COLUMN()))=TRUNC(INDIRECT(ADDRESS(ROW(),COLUMN())))</formula>
    </cfRule>
  </conditionalFormatting>
  <conditionalFormatting sqref="AP37:AV38">
    <cfRule type="expression" priority="63" dxfId="0">
      <formula>INDIRECT(ADDRESS(ROW(),COLUMN()))=TRUNC(INDIRECT(ADDRESS(ROW(),COLUMN())))</formula>
    </cfRule>
  </conditionalFormatting>
  <conditionalFormatting sqref="AW37:AY38">
    <cfRule type="expression" priority="62" dxfId="0">
      <formula>INDIRECT(ADDRESS(ROW(),COLUMN()))=TRUNC(INDIRECT(ADDRESS(ROW(),COLUMN())))</formula>
    </cfRule>
  </conditionalFormatting>
  <conditionalFormatting sqref="AZ37:BC38">
    <cfRule type="expression" priority="61" dxfId="0">
      <formula>INDIRECT(ADDRESS(ROW(),COLUMN()))=TRUNC(INDIRECT(ADDRESS(ROW(),COLUMN())))</formula>
    </cfRule>
  </conditionalFormatting>
  <conditionalFormatting sqref="U40:AA41">
    <cfRule type="expression" priority="60" dxfId="0">
      <formula>INDIRECT(ADDRESS(ROW(),COLUMN()))=TRUNC(INDIRECT(ADDRESS(ROW(),COLUMN())))</formula>
    </cfRule>
  </conditionalFormatting>
  <conditionalFormatting sqref="AB40:AH41">
    <cfRule type="expression" priority="59" dxfId="0">
      <formula>INDIRECT(ADDRESS(ROW(),COLUMN()))=TRUNC(INDIRECT(ADDRESS(ROW(),COLUMN())))</formula>
    </cfRule>
  </conditionalFormatting>
  <conditionalFormatting sqref="AI40:AO41">
    <cfRule type="expression" priority="58" dxfId="0">
      <formula>INDIRECT(ADDRESS(ROW(),COLUMN()))=TRUNC(INDIRECT(ADDRESS(ROW(),COLUMN())))</formula>
    </cfRule>
  </conditionalFormatting>
  <conditionalFormatting sqref="AP40:AV41">
    <cfRule type="expression" priority="57" dxfId="0">
      <formula>INDIRECT(ADDRESS(ROW(),COLUMN()))=TRUNC(INDIRECT(ADDRESS(ROW(),COLUMN())))</formula>
    </cfRule>
  </conditionalFormatting>
  <conditionalFormatting sqref="AW40:AY41">
    <cfRule type="expression" priority="56" dxfId="0">
      <formula>INDIRECT(ADDRESS(ROW(),COLUMN()))=TRUNC(INDIRECT(ADDRESS(ROW(),COLUMN())))</formula>
    </cfRule>
  </conditionalFormatting>
  <conditionalFormatting sqref="AZ40:BC41">
    <cfRule type="expression" priority="55" dxfId="0">
      <formula>INDIRECT(ADDRESS(ROW(),COLUMN()))=TRUNC(INDIRECT(ADDRESS(ROW(),COLUMN())))</formula>
    </cfRule>
  </conditionalFormatting>
  <conditionalFormatting sqref="U43:AA44">
    <cfRule type="expression" priority="54" dxfId="0">
      <formula>INDIRECT(ADDRESS(ROW(),COLUMN()))=TRUNC(INDIRECT(ADDRESS(ROW(),COLUMN())))</formula>
    </cfRule>
  </conditionalFormatting>
  <conditionalFormatting sqref="AB43:AH44">
    <cfRule type="expression" priority="53" dxfId="0">
      <formula>INDIRECT(ADDRESS(ROW(),COLUMN()))=TRUNC(INDIRECT(ADDRESS(ROW(),COLUMN())))</formula>
    </cfRule>
  </conditionalFormatting>
  <conditionalFormatting sqref="AI43:AO44">
    <cfRule type="expression" priority="52" dxfId="0">
      <formula>INDIRECT(ADDRESS(ROW(),COLUMN()))=TRUNC(INDIRECT(ADDRESS(ROW(),COLUMN())))</formula>
    </cfRule>
  </conditionalFormatting>
  <conditionalFormatting sqref="AP43:AV44">
    <cfRule type="expression" priority="51" dxfId="0">
      <formula>INDIRECT(ADDRESS(ROW(),COLUMN()))=TRUNC(INDIRECT(ADDRESS(ROW(),COLUMN())))</formula>
    </cfRule>
  </conditionalFormatting>
  <conditionalFormatting sqref="AW43:AY44">
    <cfRule type="expression" priority="50" dxfId="0">
      <formula>INDIRECT(ADDRESS(ROW(),COLUMN()))=TRUNC(INDIRECT(ADDRESS(ROW(),COLUMN())))</formula>
    </cfRule>
  </conditionalFormatting>
  <conditionalFormatting sqref="AZ43:BC44">
    <cfRule type="expression" priority="49" dxfId="0">
      <formula>INDIRECT(ADDRESS(ROW(),COLUMN()))=TRUNC(INDIRECT(ADDRESS(ROW(),COLUMN())))</formula>
    </cfRule>
  </conditionalFormatting>
  <conditionalFormatting sqref="U46:AA47">
    <cfRule type="expression" priority="48" dxfId="0">
      <formula>INDIRECT(ADDRESS(ROW(),COLUMN()))=TRUNC(INDIRECT(ADDRESS(ROW(),COLUMN())))</formula>
    </cfRule>
  </conditionalFormatting>
  <conditionalFormatting sqref="AB46:AH47">
    <cfRule type="expression" priority="47" dxfId="0">
      <formula>INDIRECT(ADDRESS(ROW(),COLUMN()))=TRUNC(INDIRECT(ADDRESS(ROW(),COLUMN())))</formula>
    </cfRule>
  </conditionalFormatting>
  <conditionalFormatting sqref="AI46:AO47">
    <cfRule type="expression" priority="46" dxfId="0">
      <formula>INDIRECT(ADDRESS(ROW(),COLUMN()))=TRUNC(INDIRECT(ADDRESS(ROW(),COLUMN())))</formula>
    </cfRule>
  </conditionalFormatting>
  <conditionalFormatting sqref="AP46:AV47">
    <cfRule type="expression" priority="45" dxfId="0">
      <formula>INDIRECT(ADDRESS(ROW(),COLUMN()))=TRUNC(INDIRECT(ADDRESS(ROW(),COLUMN())))</formula>
    </cfRule>
  </conditionalFormatting>
  <conditionalFormatting sqref="AW46:AY47">
    <cfRule type="expression" priority="44" dxfId="0">
      <formula>INDIRECT(ADDRESS(ROW(),COLUMN()))=TRUNC(INDIRECT(ADDRESS(ROW(),COLUMN())))</formula>
    </cfRule>
  </conditionalFormatting>
  <conditionalFormatting sqref="AZ46:BC47">
    <cfRule type="expression" priority="43" dxfId="0">
      <formula>INDIRECT(ADDRESS(ROW(),COLUMN()))=TRUNC(INDIRECT(ADDRESS(ROW(),COLUMN())))</formula>
    </cfRule>
  </conditionalFormatting>
  <conditionalFormatting sqref="U49:AA50">
    <cfRule type="expression" priority="42" dxfId="0">
      <formula>INDIRECT(ADDRESS(ROW(),COLUMN()))=TRUNC(INDIRECT(ADDRESS(ROW(),COLUMN())))</formula>
    </cfRule>
  </conditionalFormatting>
  <conditionalFormatting sqref="AB49:AH50">
    <cfRule type="expression" priority="41" dxfId="0">
      <formula>INDIRECT(ADDRESS(ROW(),COLUMN()))=TRUNC(INDIRECT(ADDRESS(ROW(),COLUMN())))</formula>
    </cfRule>
  </conditionalFormatting>
  <conditionalFormatting sqref="AI49:AO50">
    <cfRule type="expression" priority="40" dxfId="0">
      <formula>INDIRECT(ADDRESS(ROW(),COLUMN()))=TRUNC(INDIRECT(ADDRESS(ROW(),COLUMN())))</formula>
    </cfRule>
  </conditionalFormatting>
  <conditionalFormatting sqref="AP49:AV50">
    <cfRule type="expression" priority="39" dxfId="0">
      <formula>INDIRECT(ADDRESS(ROW(),COLUMN()))=TRUNC(INDIRECT(ADDRESS(ROW(),COLUMN())))</formula>
    </cfRule>
  </conditionalFormatting>
  <conditionalFormatting sqref="AW49:AY50">
    <cfRule type="expression" priority="38" dxfId="0">
      <formula>INDIRECT(ADDRESS(ROW(),COLUMN()))=TRUNC(INDIRECT(ADDRESS(ROW(),COLUMN())))</formula>
    </cfRule>
  </conditionalFormatting>
  <conditionalFormatting sqref="AZ49:BC50">
    <cfRule type="expression" priority="37" dxfId="0">
      <formula>INDIRECT(ADDRESS(ROW(),COLUMN()))=TRUNC(INDIRECT(ADDRESS(ROW(),COLUMN())))</formula>
    </cfRule>
  </conditionalFormatting>
  <conditionalFormatting sqref="U52:AA53">
    <cfRule type="expression" priority="36" dxfId="0">
      <formula>INDIRECT(ADDRESS(ROW(),COLUMN()))=TRUNC(INDIRECT(ADDRESS(ROW(),COLUMN())))</formula>
    </cfRule>
  </conditionalFormatting>
  <conditionalFormatting sqref="AB52:AH53">
    <cfRule type="expression" priority="35" dxfId="0">
      <formula>INDIRECT(ADDRESS(ROW(),COLUMN()))=TRUNC(INDIRECT(ADDRESS(ROW(),COLUMN())))</formula>
    </cfRule>
  </conditionalFormatting>
  <conditionalFormatting sqref="AI52:AO53">
    <cfRule type="expression" priority="34" dxfId="0">
      <formula>INDIRECT(ADDRESS(ROW(),COLUMN()))=TRUNC(INDIRECT(ADDRESS(ROW(),COLUMN())))</formula>
    </cfRule>
  </conditionalFormatting>
  <conditionalFormatting sqref="AP52:AV53">
    <cfRule type="expression" priority="33" dxfId="0">
      <formula>INDIRECT(ADDRESS(ROW(),COLUMN()))=TRUNC(INDIRECT(ADDRESS(ROW(),COLUMN())))</formula>
    </cfRule>
  </conditionalFormatting>
  <conditionalFormatting sqref="AW52:AY53">
    <cfRule type="expression" priority="32" dxfId="0">
      <formula>INDIRECT(ADDRESS(ROW(),COLUMN()))=TRUNC(INDIRECT(ADDRESS(ROW(),COLUMN())))</formula>
    </cfRule>
  </conditionalFormatting>
  <conditionalFormatting sqref="AZ52:BC53">
    <cfRule type="expression" priority="31" dxfId="0">
      <formula>INDIRECT(ADDRESS(ROW(),COLUMN()))=TRUNC(INDIRECT(ADDRESS(ROW(),COLUMN())))</formula>
    </cfRule>
  </conditionalFormatting>
  <conditionalFormatting sqref="U55:AA56">
    <cfRule type="expression" priority="30" dxfId="0">
      <formula>INDIRECT(ADDRESS(ROW(),COLUMN()))=TRUNC(INDIRECT(ADDRESS(ROW(),COLUMN())))</formula>
    </cfRule>
  </conditionalFormatting>
  <conditionalFormatting sqref="AB55:AH56">
    <cfRule type="expression" priority="29" dxfId="0">
      <formula>INDIRECT(ADDRESS(ROW(),COLUMN()))=TRUNC(INDIRECT(ADDRESS(ROW(),COLUMN())))</formula>
    </cfRule>
  </conditionalFormatting>
  <conditionalFormatting sqref="AI55:AO56">
    <cfRule type="expression" priority="28" dxfId="0">
      <formula>INDIRECT(ADDRESS(ROW(),COLUMN()))=TRUNC(INDIRECT(ADDRESS(ROW(),COLUMN())))</formula>
    </cfRule>
  </conditionalFormatting>
  <conditionalFormatting sqref="AP55:AV56">
    <cfRule type="expression" priority="27" dxfId="0">
      <formula>INDIRECT(ADDRESS(ROW(),COLUMN()))=TRUNC(INDIRECT(ADDRESS(ROW(),COLUMN())))</formula>
    </cfRule>
  </conditionalFormatting>
  <conditionalFormatting sqref="AW55:AY56">
    <cfRule type="expression" priority="26" dxfId="0">
      <formula>INDIRECT(ADDRESS(ROW(),COLUMN()))=TRUNC(INDIRECT(ADDRESS(ROW(),COLUMN())))</formula>
    </cfRule>
  </conditionalFormatting>
  <conditionalFormatting sqref="AZ55:BC56">
    <cfRule type="expression" priority="25" dxfId="0">
      <formula>INDIRECT(ADDRESS(ROW(),COLUMN()))=TRUNC(INDIRECT(ADDRESS(ROW(),COLUMN())))</formula>
    </cfRule>
  </conditionalFormatting>
  <conditionalFormatting sqref="U58:AA59">
    <cfRule type="expression" priority="24" dxfId="0">
      <formula>INDIRECT(ADDRESS(ROW(),COLUMN()))=TRUNC(INDIRECT(ADDRESS(ROW(),COLUMN())))</formula>
    </cfRule>
  </conditionalFormatting>
  <conditionalFormatting sqref="AB58:AH59">
    <cfRule type="expression" priority="23" dxfId="0">
      <formula>INDIRECT(ADDRESS(ROW(),COLUMN()))=TRUNC(INDIRECT(ADDRESS(ROW(),COLUMN())))</formula>
    </cfRule>
  </conditionalFormatting>
  <conditionalFormatting sqref="AI58:AO59">
    <cfRule type="expression" priority="22" dxfId="0">
      <formula>INDIRECT(ADDRESS(ROW(),COLUMN()))=TRUNC(INDIRECT(ADDRESS(ROW(),COLUMN())))</formula>
    </cfRule>
  </conditionalFormatting>
  <conditionalFormatting sqref="AP58:AV59">
    <cfRule type="expression" priority="21" dxfId="0">
      <formula>INDIRECT(ADDRESS(ROW(),COLUMN()))=TRUNC(INDIRECT(ADDRESS(ROW(),COLUMN())))</formula>
    </cfRule>
  </conditionalFormatting>
  <conditionalFormatting sqref="AW58:AY59">
    <cfRule type="expression" priority="20" dxfId="0">
      <formula>INDIRECT(ADDRESS(ROW(),COLUMN()))=TRUNC(INDIRECT(ADDRESS(ROW(),COLUMN())))</formula>
    </cfRule>
  </conditionalFormatting>
  <conditionalFormatting sqref="AZ58:BC59">
    <cfRule type="expression" priority="19" dxfId="0">
      <formula>INDIRECT(ADDRESS(ROW(),COLUMN()))=TRUNC(INDIRECT(ADDRESS(ROW(),COLUMN())))</formula>
    </cfRule>
  </conditionalFormatting>
  <conditionalFormatting sqref="U61:AA62">
    <cfRule type="expression" priority="18" dxfId="0">
      <formula>INDIRECT(ADDRESS(ROW(),COLUMN()))=TRUNC(INDIRECT(ADDRESS(ROW(),COLUMN())))</formula>
    </cfRule>
  </conditionalFormatting>
  <conditionalFormatting sqref="AB61:AH62">
    <cfRule type="expression" priority="17" dxfId="0">
      <formula>INDIRECT(ADDRESS(ROW(),COLUMN()))=TRUNC(INDIRECT(ADDRESS(ROW(),COLUMN())))</formula>
    </cfRule>
  </conditionalFormatting>
  <conditionalFormatting sqref="AI61:AO62">
    <cfRule type="expression" priority="16" dxfId="0">
      <formula>INDIRECT(ADDRESS(ROW(),COLUMN()))=TRUNC(INDIRECT(ADDRESS(ROW(),COLUMN())))</formula>
    </cfRule>
  </conditionalFormatting>
  <conditionalFormatting sqref="AP61:AV62">
    <cfRule type="expression" priority="15" dxfId="0">
      <formula>INDIRECT(ADDRESS(ROW(),COLUMN()))=TRUNC(INDIRECT(ADDRESS(ROW(),COLUMN())))</formula>
    </cfRule>
  </conditionalFormatting>
  <conditionalFormatting sqref="AW61:AY62">
    <cfRule type="expression" priority="14" dxfId="0">
      <formula>INDIRECT(ADDRESS(ROW(),COLUMN()))=TRUNC(INDIRECT(ADDRESS(ROW(),COLUMN())))</formula>
    </cfRule>
  </conditionalFormatting>
  <conditionalFormatting sqref="AZ61:BC62">
    <cfRule type="expression" priority="13" dxfId="0">
      <formula>INDIRECT(ADDRESS(ROW(),COLUMN()))=TRUNC(INDIRECT(ADDRESS(ROW(),COLUMN())))</formula>
    </cfRule>
  </conditionalFormatting>
  <conditionalFormatting sqref="U64:AA65">
    <cfRule type="expression" priority="12" dxfId="0">
      <formula>INDIRECT(ADDRESS(ROW(),COLUMN()))=TRUNC(INDIRECT(ADDRESS(ROW(),COLUMN())))</formula>
    </cfRule>
  </conditionalFormatting>
  <conditionalFormatting sqref="AB64:AH65">
    <cfRule type="expression" priority="11" dxfId="0">
      <formula>INDIRECT(ADDRESS(ROW(),COLUMN()))=TRUNC(INDIRECT(ADDRESS(ROW(),COLUMN())))</formula>
    </cfRule>
  </conditionalFormatting>
  <conditionalFormatting sqref="AI64:AO65">
    <cfRule type="expression" priority="10" dxfId="0">
      <formula>INDIRECT(ADDRESS(ROW(),COLUMN()))=TRUNC(INDIRECT(ADDRESS(ROW(),COLUMN())))</formula>
    </cfRule>
  </conditionalFormatting>
  <conditionalFormatting sqref="AP64:AV65">
    <cfRule type="expression" priority="9" dxfId="0">
      <formula>INDIRECT(ADDRESS(ROW(),COLUMN()))=TRUNC(INDIRECT(ADDRESS(ROW(),COLUMN())))</formula>
    </cfRule>
  </conditionalFormatting>
  <conditionalFormatting sqref="AW64:AY65">
    <cfRule type="expression" priority="8" dxfId="0">
      <formula>INDIRECT(ADDRESS(ROW(),COLUMN()))=TRUNC(INDIRECT(ADDRESS(ROW(),COLUMN())))</formula>
    </cfRule>
  </conditionalFormatting>
  <conditionalFormatting sqref="AZ64:BC65">
    <cfRule type="expression" priority="7" dxfId="0">
      <formula>INDIRECT(ADDRESS(ROW(),COLUMN()))=TRUNC(INDIRECT(ADDRESS(ROW(),COLUMN())))</formula>
    </cfRule>
  </conditionalFormatting>
  <conditionalFormatting sqref="U67:AA68">
    <cfRule type="expression" priority="6" dxfId="0">
      <formula>INDIRECT(ADDRESS(ROW(),COLUMN()))=TRUNC(INDIRECT(ADDRESS(ROW(),COLUMN())))</formula>
    </cfRule>
  </conditionalFormatting>
  <conditionalFormatting sqref="AB67:AH68">
    <cfRule type="expression" priority="5" dxfId="0">
      <formula>INDIRECT(ADDRESS(ROW(),COLUMN()))=TRUNC(INDIRECT(ADDRESS(ROW(),COLUMN())))</formula>
    </cfRule>
  </conditionalFormatting>
  <conditionalFormatting sqref="AI67:AO68">
    <cfRule type="expression" priority="4" dxfId="0">
      <formula>INDIRECT(ADDRESS(ROW(),COLUMN()))=TRUNC(INDIRECT(ADDRESS(ROW(),COLUMN())))</formula>
    </cfRule>
  </conditionalFormatting>
  <conditionalFormatting sqref="AP67:AV68">
    <cfRule type="expression" priority="3" dxfId="0">
      <formula>INDIRECT(ADDRESS(ROW(),COLUMN()))=TRUNC(INDIRECT(ADDRESS(ROW(),COLUMN())))</formula>
    </cfRule>
  </conditionalFormatting>
  <conditionalFormatting sqref="AW67:AY68">
    <cfRule type="expression" priority="2" dxfId="0">
      <formula>INDIRECT(ADDRESS(ROW(),COLUMN()))=TRUNC(INDIRECT(ADDRESS(ROW(),COLUMN())))</formula>
    </cfRule>
  </conditionalFormatting>
  <conditionalFormatting sqref="AZ67:BC68">
    <cfRule type="expression" priority="1" dxfId="0">
      <formula>INDIRECT(ADDRESS(ROW(),COLUMN()))=TRUNC(INDIRECT(ADDRESS(ROW(),COLUMN())))</formula>
    </cfRule>
  </conditionalFormatting>
  <dataValidations count="7">
    <dataValidation type="list" allowBlank="1" showInputMessage="1" showErrorMessage="1" sqref="BC4:BF4">
      <formula1>"予定,実績,予定・実績"</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H21:H68">
      <formula1>"A, B, C, D"</formula1>
    </dataValidation>
    <dataValidation errorStyle="warning" type="list" allowBlank="1" showInputMessage="1" error="リストにない場合のみ、入力してください。" sqref="I21:L68">
      <formula1>INDIRECT(C21)</formula1>
    </dataValidation>
    <dataValidation allowBlank="1" showInputMessage="1" showErrorMessage="1" error="入力可能範囲　32～40" sqref="BC10"/>
    <dataValidation type="list" allowBlank="1" showInputMessage="1" showErrorMessage="1" sqref="AD3:AD4">
      <formula1>'様式8-1 (記入例２）シフト記号表（勤務時間帯）) '!#REF!</formula1>
    </dataValidation>
  </dataValidations>
  <printOptions/>
  <pageMargins left="0.7" right="0.7" top="0.75" bottom="0.75" header="0.3" footer="0.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B1:BS72"/>
  <sheetViews>
    <sheetView zoomScalePageLayoutView="0" workbookViewId="0" topLeftCell="A1">
      <selection activeCell="U63" sqref="U63"/>
    </sheetView>
  </sheetViews>
  <sheetFormatPr defaultColWidth="10.00390625" defaultRowHeight="13.5"/>
  <cols>
    <col min="1" max="1" width="1.4921875" style="404" customWidth="1"/>
    <col min="2" max="3" width="10.00390625" style="404" customWidth="1"/>
    <col min="4" max="4" width="45.125" style="404" customWidth="1"/>
    <col min="5" max="16384" width="10.00390625" style="404" customWidth="1"/>
  </cols>
  <sheetData>
    <row r="1" spans="2:6" ht="14.25">
      <c r="B1" s="404" t="s">
        <v>550</v>
      </c>
      <c r="D1" s="405"/>
      <c r="E1" s="405"/>
      <c r="F1" s="405"/>
    </row>
    <row r="2" spans="2:6" s="406" customFormat="1" ht="20.25" customHeight="1">
      <c r="B2" s="407" t="s">
        <v>551</v>
      </c>
      <c r="C2" s="407"/>
      <c r="D2" s="405"/>
      <c r="E2" s="405"/>
      <c r="F2" s="405"/>
    </row>
    <row r="3" spans="2:6" s="406" customFormat="1" ht="20.25" customHeight="1">
      <c r="B3" s="407"/>
      <c r="C3" s="407"/>
      <c r="D3" s="405"/>
      <c r="E3" s="405"/>
      <c r="F3" s="405"/>
    </row>
    <row r="4" spans="2:11" s="406" customFormat="1" ht="20.25" customHeight="1">
      <c r="B4" s="408"/>
      <c r="C4" s="405" t="s">
        <v>552</v>
      </c>
      <c r="D4" s="405"/>
      <c r="F4" s="770" t="s">
        <v>553</v>
      </c>
      <c r="G4" s="770"/>
      <c r="H4" s="770"/>
      <c r="I4" s="770"/>
      <c r="J4" s="770"/>
      <c r="K4" s="770"/>
    </row>
    <row r="5" spans="2:11" s="406" customFormat="1" ht="20.25" customHeight="1">
      <c r="B5" s="409"/>
      <c r="C5" s="405" t="s">
        <v>554</v>
      </c>
      <c r="D5" s="405"/>
      <c r="F5" s="770"/>
      <c r="G5" s="770"/>
      <c r="H5" s="770"/>
      <c r="I5" s="770"/>
      <c r="J5" s="770"/>
      <c r="K5" s="770"/>
    </row>
    <row r="6" spans="2:6" s="406" customFormat="1" ht="20.25" customHeight="1">
      <c r="B6" s="410" t="s">
        <v>555</v>
      </c>
      <c r="C6" s="405"/>
      <c r="D6" s="405"/>
      <c r="E6" s="411"/>
      <c r="F6" s="412"/>
    </row>
    <row r="7" spans="2:6" s="406" customFormat="1" ht="20.25" customHeight="1">
      <c r="B7" s="407"/>
      <c r="C7" s="407"/>
      <c r="D7" s="405"/>
      <c r="E7" s="411"/>
      <c r="F7" s="412"/>
    </row>
    <row r="8" spans="2:6" s="406" customFormat="1" ht="20.25" customHeight="1">
      <c r="B8" s="405" t="s">
        <v>556</v>
      </c>
      <c r="C8" s="407"/>
      <c r="D8" s="405"/>
      <c r="E8" s="411"/>
      <c r="F8" s="412"/>
    </row>
    <row r="9" spans="2:6" s="406" customFormat="1" ht="20.25" customHeight="1">
      <c r="B9" s="407"/>
      <c r="C9" s="407"/>
      <c r="D9" s="405"/>
      <c r="E9" s="405"/>
      <c r="F9" s="405"/>
    </row>
    <row r="10" spans="2:6" s="406" customFormat="1" ht="20.25" customHeight="1">
      <c r="B10" s="405" t="s">
        <v>557</v>
      </c>
      <c r="C10" s="407"/>
      <c r="D10" s="405"/>
      <c r="E10" s="405"/>
      <c r="F10" s="405"/>
    </row>
    <row r="11" spans="2:6" s="406" customFormat="1" ht="20.25" customHeight="1">
      <c r="B11" s="405"/>
      <c r="C11" s="407"/>
      <c r="D11" s="405"/>
      <c r="E11" s="405"/>
      <c r="F11" s="405"/>
    </row>
    <row r="12" spans="2:4" s="406" customFormat="1" ht="20.25" customHeight="1">
      <c r="B12" s="405" t="s">
        <v>558</v>
      </c>
      <c r="C12" s="407"/>
      <c r="D12" s="405"/>
    </row>
    <row r="13" spans="2:4" s="406" customFormat="1" ht="20.25" customHeight="1">
      <c r="B13" s="405"/>
      <c r="C13" s="407"/>
      <c r="D13" s="405"/>
    </row>
    <row r="14" spans="2:4" s="406" customFormat="1" ht="20.25" customHeight="1">
      <c r="B14" s="405" t="s">
        <v>559</v>
      </c>
      <c r="C14" s="407"/>
      <c r="D14" s="405"/>
    </row>
    <row r="15" spans="2:4" s="406" customFormat="1" ht="20.25" customHeight="1">
      <c r="B15" s="405"/>
      <c r="C15" s="407"/>
      <c r="D15" s="405"/>
    </row>
    <row r="16" spans="2:4" s="406" customFormat="1" ht="20.25" customHeight="1">
      <c r="B16" s="405" t="s">
        <v>560</v>
      </c>
      <c r="C16" s="407"/>
      <c r="D16" s="405"/>
    </row>
    <row r="17" spans="2:4" s="406" customFormat="1" ht="20.25" customHeight="1">
      <c r="B17" s="405" t="s">
        <v>561</v>
      </c>
      <c r="C17" s="407"/>
      <c r="D17" s="405"/>
    </row>
    <row r="18" spans="2:4" s="406" customFormat="1" ht="20.25" customHeight="1">
      <c r="B18" s="405" t="s">
        <v>562</v>
      </c>
      <c r="C18" s="407"/>
      <c r="D18" s="405"/>
    </row>
    <row r="19" spans="2:4" s="406" customFormat="1" ht="20.25" customHeight="1">
      <c r="B19" s="405"/>
      <c r="C19" s="407"/>
      <c r="D19" s="405"/>
    </row>
    <row r="20" spans="2:4" s="406" customFormat="1" ht="20.25" customHeight="1">
      <c r="B20" s="405" t="s">
        <v>563</v>
      </c>
      <c r="C20" s="407"/>
      <c r="D20" s="405"/>
    </row>
    <row r="21" spans="2:4" s="406" customFormat="1" ht="20.25" customHeight="1">
      <c r="B21" s="405" t="s">
        <v>564</v>
      </c>
      <c r="C21" s="407"/>
      <c r="D21" s="405"/>
    </row>
    <row r="22" spans="2:4" s="406" customFormat="1" ht="20.25" customHeight="1">
      <c r="B22" s="405"/>
      <c r="C22" s="407"/>
      <c r="D22" s="405"/>
    </row>
    <row r="23" spans="2:4" s="406" customFormat="1" ht="20.25" customHeight="1">
      <c r="B23" s="405" t="s">
        <v>565</v>
      </c>
      <c r="C23" s="407"/>
      <c r="D23" s="405"/>
    </row>
    <row r="24" spans="2:4" s="406" customFormat="1" ht="20.25" customHeight="1">
      <c r="B24" s="405"/>
      <c r="C24" s="407"/>
      <c r="D24" s="405"/>
    </row>
    <row r="25" spans="2:4" s="406" customFormat="1" ht="17.25" customHeight="1">
      <c r="B25" s="405" t="s">
        <v>566</v>
      </c>
      <c r="C25" s="405"/>
      <c r="D25" s="405"/>
    </row>
    <row r="26" spans="2:4" s="406" customFormat="1" ht="17.25" customHeight="1">
      <c r="B26" s="405" t="s">
        <v>567</v>
      </c>
      <c r="C26" s="405"/>
      <c r="D26" s="405"/>
    </row>
    <row r="27" spans="2:4" s="406" customFormat="1" ht="17.25" customHeight="1">
      <c r="B27" s="405"/>
      <c r="C27" s="405"/>
      <c r="D27" s="405"/>
    </row>
    <row r="28" spans="2:4" s="406" customFormat="1" ht="17.25" customHeight="1">
      <c r="B28" s="405"/>
      <c r="C28" s="413" t="s">
        <v>426</v>
      </c>
      <c r="D28" s="413" t="s">
        <v>568</v>
      </c>
    </row>
    <row r="29" spans="2:4" s="406" customFormat="1" ht="17.25" customHeight="1">
      <c r="B29" s="405"/>
      <c r="C29" s="413">
        <v>1</v>
      </c>
      <c r="D29" s="414" t="s">
        <v>449</v>
      </c>
    </row>
    <row r="30" spans="2:4" s="406" customFormat="1" ht="17.25" customHeight="1">
      <c r="B30" s="405"/>
      <c r="C30" s="413">
        <v>2</v>
      </c>
      <c r="D30" s="414" t="s">
        <v>460</v>
      </c>
    </row>
    <row r="31" spans="2:4" s="406" customFormat="1" ht="17.25" customHeight="1">
      <c r="B31" s="405"/>
      <c r="C31" s="413">
        <v>3</v>
      </c>
      <c r="D31" s="414" t="s">
        <v>455</v>
      </c>
    </row>
    <row r="32" spans="2:4" s="406" customFormat="1" ht="17.25" customHeight="1">
      <c r="B32" s="405"/>
      <c r="C32" s="411"/>
      <c r="D32" s="412"/>
    </row>
    <row r="33" spans="2:4" s="406" customFormat="1" ht="17.25" customHeight="1">
      <c r="B33" s="405" t="s">
        <v>569</v>
      </c>
      <c r="C33" s="405"/>
      <c r="D33" s="405"/>
    </row>
    <row r="34" spans="2:4" s="406" customFormat="1" ht="17.25" customHeight="1">
      <c r="B34" s="405" t="s">
        <v>570</v>
      </c>
      <c r="C34" s="405"/>
      <c r="D34" s="405"/>
    </row>
    <row r="35" spans="2:25" s="406" customFormat="1" ht="17.25" customHeight="1">
      <c r="B35" s="405"/>
      <c r="C35" s="405"/>
      <c r="D35" s="405"/>
      <c r="G35" s="415"/>
      <c r="H35" s="415"/>
      <c r="J35" s="415"/>
      <c r="K35" s="415"/>
      <c r="L35" s="415"/>
      <c r="M35" s="415"/>
      <c r="N35" s="415"/>
      <c r="O35" s="415"/>
      <c r="R35" s="415"/>
      <c r="S35" s="415"/>
      <c r="T35" s="415"/>
      <c r="W35" s="415"/>
      <c r="X35" s="415"/>
      <c r="Y35" s="415"/>
    </row>
    <row r="36" spans="2:25" s="406" customFormat="1" ht="17.25" customHeight="1">
      <c r="B36" s="405"/>
      <c r="C36" s="413" t="s">
        <v>507</v>
      </c>
      <c r="D36" s="413" t="s">
        <v>571</v>
      </c>
      <c r="G36" s="415"/>
      <c r="H36" s="415"/>
      <c r="J36" s="415"/>
      <c r="K36" s="415"/>
      <c r="L36" s="415"/>
      <c r="M36" s="415"/>
      <c r="N36" s="415"/>
      <c r="O36" s="415"/>
      <c r="R36" s="415"/>
      <c r="S36" s="415"/>
      <c r="T36" s="415"/>
      <c r="W36" s="415"/>
      <c r="X36" s="415"/>
      <c r="Y36" s="415"/>
    </row>
    <row r="37" spans="2:25" s="406" customFormat="1" ht="17.25" customHeight="1">
      <c r="B37" s="405"/>
      <c r="C37" s="413" t="s">
        <v>572</v>
      </c>
      <c r="D37" s="414" t="s">
        <v>573</v>
      </c>
      <c r="G37" s="415"/>
      <c r="H37" s="415"/>
      <c r="J37" s="415"/>
      <c r="K37" s="415"/>
      <c r="L37" s="415"/>
      <c r="M37" s="415"/>
      <c r="N37" s="415"/>
      <c r="O37" s="415"/>
      <c r="R37" s="415"/>
      <c r="S37" s="415"/>
      <c r="T37" s="415"/>
      <c r="W37" s="415"/>
      <c r="X37" s="415"/>
      <c r="Y37" s="415"/>
    </row>
    <row r="38" spans="2:25" s="406" customFormat="1" ht="17.25" customHeight="1">
      <c r="B38" s="405"/>
      <c r="C38" s="413" t="s">
        <v>574</v>
      </c>
      <c r="D38" s="414" t="s">
        <v>575</v>
      </c>
      <c r="G38" s="415"/>
      <c r="H38" s="415"/>
      <c r="J38" s="415"/>
      <c r="K38" s="415"/>
      <c r="L38" s="415"/>
      <c r="M38" s="415"/>
      <c r="N38" s="415"/>
      <c r="O38" s="415"/>
      <c r="R38" s="415"/>
      <c r="S38" s="415"/>
      <c r="T38" s="415"/>
      <c r="W38" s="415"/>
      <c r="X38" s="415"/>
      <c r="Y38" s="415"/>
    </row>
    <row r="39" spans="2:25" s="406" customFormat="1" ht="17.25" customHeight="1">
      <c r="B39" s="405"/>
      <c r="C39" s="413" t="s">
        <v>576</v>
      </c>
      <c r="D39" s="414" t="s">
        <v>577</v>
      </c>
      <c r="G39" s="415"/>
      <c r="H39" s="415"/>
      <c r="J39" s="415"/>
      <c r="K39" s="415"/>
      <c r="L39" s="415"/>
      <c r="M39" s="415"/>
      <c r="N39" s="415"/>
      <c r="O39" s="415"/>
      <c r="R39" s="415"/>
      <c r="S39" s="415"/>
      <c r="T39" s="415"/>
      <c r="W39" s="415"/>
      <c r="X39" s="415"/>
      <c r="Y39" s="415"/>
    </row>
    <row r="40" spans="2:25" s="406" customFormat="1" ht="17.25" customHeight="1">
      <c r="B40" s="405"/>
      <c r="C40" s="413" t="s">
        <v>578</v>
      </c>
      <c r="D40" s="414" t="s">
        <v>579</v>
      </c>
      <c r="G40" s="415"/>
      <c r="H40" s="415"/>
      <c r="J40" s="415"/>
      <c r="K40" s="415"/>
      <c r="L40" s="415"/>
      <c r="M40" s="415"/>
      <c r="N40" s="415"/>
      <c r="O40" s="415"/>
      <c r="R40" s="415"/>
      <c r="S40" s="415"/>
      <c r="T40" s="415"/>
      <c r="W40" s="415"/>
      <c r="X40" s="415"/>
      <c r="Y40" s="415"/>
    </row>
    <row r="41" spans="2:25" s="406" customFormat="1" ht="17.25" customHeight="1">
      <c r="B41" s="405"/>
      <c r="C41" s="405"/>
      <c r="D41" s="405"/>
      <c r="G41" s="415"/>
      <c r="H41" s="415"/>
      <c r="J41" s="415"/>
      <c r="K41" s="415"/>
      <c r="L41" s="415"/>
      <c r="M41" s="415"/>
      <c r="N41" s="415"/>
      <c r="O41" s="415"/>
      <c r="R41" s="415"/>
      <c r="S41" s="415"/>
      <c r="T41" s="415"/>
      <c r="W41" s="415"/>
      <c r="X41" s="415"/>
      <c r="Y41" s="415"/>
    </row>
    <row r="42" spans="2:25" s="406" customFormat="1" ht="17.25" customHeight="1">
      <c r="B42" s="405"/>
      <c r="C42" s="416" t="s">
        <v>580</v>
      </c>
      <c r="D42" s="405"/>
      <c r="G42" s="415"/>
      <c r="H42" s="415"/>
      <c r="J42" s="415"/>
      <c r="K42" s="415"/>
      <c r="L42" s="415"/>
      <c r="M42" s="415"/>
      <c r="N42" s="415"/>
      <c r="O42" s="415"/>
      <c r="R42" s="415"/>
      <c r="S42" s="415"/>
      <c r="T42" s="415"/>
      <c r="W42" s="415"/>
      <c r="X42" s="415"/>
      <c r="Y42" s="415"/>
    </row>
    <row r="43" spans="3:25" s="406" customFormat="1" ht="17.25" customHeight="1">
      <c r="C43" s="405" t="s">
        <v>581</v>
      </c>
      <c r="F43" s="416"/>
      <c r="G43" s="415"/>
      <c r="H43" s="415"/>
      <c r="J43" s="415"/>
      <c r="K43" s="415"/>
      <c r="L43" s="415"/>
      <c r="M43" s="415"/>
      <c r="N43" s="415"/>
      <c r="O43" s="415"/>
      <c r="R43" s="415"/>
      <c r="S43" s="415"/>
      <c r="T43" s="415"/>
      <c r="W43" s="415"/>
      <c r="X43" s="415"/>
      <c r="Y43" s="415"/>
    </row>
    <row r="44" spans="3:25" s="406" customFormat="1" ht="17.25" customHeight="1">
      <c r="C44" s="405" t="s">
        <v>582</v>
      </c>
      <c r="F44" s="405"/>
      <c r="G44" s="415"/>
      <c r="H44" s="415"/>
      <c r="J44" s="415"/>
      <c r="K44" s="415"/>
      <c r="L44" s="415"/>
      <c r="M44" s="415"/>
      <c r="N44" s="415"/>
      <c r="O44" s="415"/>
      <c r="R44" s="415"/>
      <c r="S44" s="415"/>
      <c r="T44" s="415"/>
      <c r="W44" s="415"/>
      <c r="X44" s="415"/>
      <c r="Y44" s="415"/>
    </row>
    <row r="45" spans="2:25" s="406" customFormat="1" ht="17.25" customHeight="1">
      <c r="B45" s="405"/>
      <c r="C45" s="405"/>
      <c r="D45" s="405"/>
      <c r="E45" s="416"/>
      <c r="F45" s="415"/>
      <c r="G45" s="415"/>
      <c r="H45" s="415"/>
      <c r="J45" s="415"/>
      <c r="K45" s="415"/>
      <c r="L45" s="415"/>
      <c r="M45" s="415"/>
      <c r="N45" s="415"/>
      <c r="O45" s="415"/>
      <c r="R45" s="415"/>
      <c r="S45" s="415"/>
      <c r="T45" s="415"/>
      <c r="W45" s="415"/>
      <c r="X45" s="415"/>
      <c r="Y45" s="415"/>
    </row>
    <row r="46" spans="2:4" s="406" customFormat="1" ht="17.25" customHeight="1">
      <c r="B46" s="405" t="s">
        <v>583</v>
      </c>
      <c r="C46" s="405"/>
      <c r="D46" s="405"/>
    </row>
    <row r="47" spans="2:45" s="406" customFormat="1" ht="17.25" customHeight="1">
      <c r="B47" s="405" t="s">
        <v>584</v>
      </c>
      <c r="C47" s="405"/>
      <c r="D47" s="405"/>
      <c r="AH47" s="417"/>
      <c r="AI47" s="417"/>
      <c r="AJ47" s="417"/>
      <c r="AK47" s="417"/>
      <c r="AL47" s="417"/>
      <c r="AM47" s="417"/>
      <c r="AN47" s="417"/>
      <c r="AO47" s="417"/>
      <c r="AP47" s="417"/>
      <c r="AQ47" s="417"/>
      <c r="AR47" s="417"/>
      <c r="AS47" s="417"/>
    </row>
    <row r="48" spans="2:51" s="406" customFormat="1" ht="17.25" customHeight="1">
      <c r="B48" s="418" t="s">
        <v>585</v>
      </c>
      <c r="E48" s="419"/>
      <c r="F48" s="419"/>
      <c r="G48" s="419"/>
      <c r="H48" s="419"/>
      <c r="I48" s="419"/>
      <c r="J48" s="419"/>
      <c r="K48" s="419"/>
      <c r="L48" s="419"/>
      <c r="M48" s="419"/>
      <c r="N48" s="419"/>
      <c r="O48" s="419"/>
      <c r="P48" s="419"/>
      <c r="Q48" s="419"/>
      <c r="R48" s="419"/>
      <c r="S48" s="419"/>
      <c r="T48" s="419"/>
      <c r="U48" s="419"/>
      <c r="V48" s="417"/>
      <c r="W48" s="417"/>
      <c r="X48" s="417"/>
      <c r="Y48" s="419"/>
      <c r="Z48" s="419"/>
      <c r="AA48" s="419"/>
      <c r="AB48" s="419"/>
      <c r="AC48" s="417"/>
      <c r="AD48" s="419"/>
      <c r="AE48" s="419"/>
      <c r="AF48" s="419"/>
      <c r="AG48" s="419"/>
      <c r="AH48" s="419"/>
      <c r="AI48" s="420"/>
      <c r="AJ48" s="419"/>
      <c r="AK48" s="419"/>
      <c r="AL48" s="419"/>
      <c r="AM48" s="419"/>
      <c r="AN48" s="419"/>
      <c r="AO48" s="419"/>
      <c r="AP48" s="419"/>
      <c r="AQ48" s="419"/>
      <c r="AR48" s="419"/>
      <c r="AS48" s="419"/>
      <c r="AT48" s="419"/>
      <c r="AU48" s="419"/>
      <c r="AV48" s="419"/>
      <c r="AW48" s="419"/>
      <c r="AX48" s="419"/>
      <c r="AY48" s="420"/>
    </row>
    <row r="49" s="406" customFormat="1" ht="17.25" customHeight="1">
      <c r="F49" s="417"/>
    </row>
    <row r="50" spans="2:3" s="406" customFormat="1" ht="17.25" customHeight="1">
      <c r="B50" s="405" t="s">
        <v>586</v>
      </c>
      <c r="C50" s="405"/>
    </row>
    <row r="51" spans="2:3" s="406" customFormat="1" ht="17.25" customHeight="1">
      <c r="B51" s="405"/>
      <c r="C51" s="405"/>
    </row>
    <row r="52" spans="2:3" s="406" customFormat="1" ht="17.25" customHeight="1">
      <c r="B52" s="405" t="s">
        <v>587</v>
      </c>
      <c r="C52" s="405"/>
    </row>
    <row r="53" spans="2:3" s="406" customFormat="1" ht="17.25" customHeight="1">
      <c r="B53" s="405" t="s">
        <v>588</v>
      </c>
      <c r="C53" s="405"/>
    </row>
    <row r="54" spans="2:3" s="406" customFormat="1" ht="17.25" customHeight="1">
      <c r="B54" s="405"/>
      <c r="C54" s="405"/>
    </row>
    <row r="55" spans="2:3" s="406" customFormat="1" ht="17.25" customHeight="1">
      <c r="B55" s="405" t="s">
        <v>589</v>
      </c>
      <c r="C55" s="405"/>
    </row>
    <row r="56" spans="2:3" s="406" customFormat="1" ht="17.25" customHeight="1">
      <c r="B56" s="405" t="s">
        <v>590</v>
      </c>
      <c r="C56" s="405"/>
    </row>
    <row r="57" spans="2:3" s="406" customFormat="1" ht="17.25" customHeight="1">
      <c r="B57" s="405"/>
      <c r="C57" s="405"/>
    </row>
    <row r="58" spans="2:4" s="406" customFormat="1" ht="17.25" customHeight="1">
      <c r="B58" s="405" t="s">
        <v>591</v>
      </c>
      <c r="C58" s="405"/>
      <c r="D58" s="405"/>
    </row>
    <row r="59" spans="2:4" s="406" customFormat="1" ht="17.25" customHeight="1">
      <c r="B59" s="405"/>
      <c r="C59" s="405"/>
      <c r="D59" s="405"/>
    </row>
    <row r="60" spans="2:4" s="406" customFormat="1" ht="17.25" customHeight="1">
      <c r="B60" s="406" t="s">
        <v>592</v>
      </c>
      <c r="D60" s="405"/>
    </row>
    <row r="61" spans="2:4" s="406" customFormat="1" ht="17.25" customHeight="1">
      <c r="B61" s="406" t="s">
        <v>593</v>
      </c>
      <c r="D61" s="405"/>
    </row>
    <row r="62" s="406" customFormat="1" ht="17.25" customHeight="1">
      <c r="B62" s="406" t="s">
        <v>594</v>
      </c>
    </row>
    <row r="63" s="406" customFormat="1" ht="17.25" customHeight="1"/>
    <row r="64" spans="2:50" s="406" customFormat="1" ht="17.25" customHeight="1">
      <c r="B64" s="406" t="s">
        <v>595</v>
      </c>
      <c r="E64" s="421"/>
      <c r="F64" s="421"/>
      <c r="G64" s="421"/>
      <c r="H64" s="421"/>
      <c r="I64" s="421"/>
      <c r="J64" s="421"/>
      <c r="K64" s="421"/>
      <c r="L64" s="422"/>
      <c r="M64" s="406" t="s">
        <v>596</v>
      </c>
      <c r="N64" s="421"/>
      <c r="O64" s="421"/>
      <c r="P64" s="421"/>
      <c r="Q64" s="421"/>
      <c r="R64" s="421"/>
      <c r="S64" s="421"/>
      <c r="T64" s="421"/>
      <c r="U64" s="421"/>
      <c r="V64" s="421"/>
      <c r="W64" s="421"/>
      <c r="X64" s="421"/>
      <c r="Y64" s="421"/>
      <c r="Z64" s="421"/>
      <c r="AA64" s="421"/>
      <c r="AB64" s="421"/>
      <c r="AC64" s="421"/>
      <c r="AD64" s="421"/>
      <c r="AE64" s="421"/>
      <c r="AF64" s="421"/>
      <c r="AG64" s="421"/>
      <c r="AH64" s="421"/>
      <c r="AI64" s="421"/>
      <c r="AJ64" s="421"/>
      <c r="AK64" s="421"/>
      <c r="AL64" s="421"/>
      <c r="AM64" s="421"/>
      <c r="AN64" s="421"/>
      <c r="AO64" s="421"/>
      <c r="AP64" s="421"/>
      <c r="AQ64" s="421"/>
      <c r="AR64" s="421"/>
      <c r="AS64" s="421"/>
      <c r="AT64" s="421"/>
      <c r="AU64" s="421"/>
      <c r="AV64" s="421"/>
      <c r="AW64" s="421"/>
      <c r="AX64" s="421"/>
    </row>
    <row r="65" spans="5:50" s="406" customFormat="1" ht="17.25" customHeight="1">
      <c r="E65" s="421"/>
      <c r="F65" s="421"/>
      <c r="G65" s="421"/>
      <c r="H65" s="421"/>
      <c r="I65" s="421"/>
      <c r="J65" s="421"/>
      <c r="K65" s="421"/>
      <c r="L65" s="421"/>
      <c r="M65" s="421"/>
      <c r="N65" s="421"/>
      <c r="O65" s="421"/>
      <c r="P65" s="421"/>
      <c r="Q65" s="421"/>
      <c r="R65" s="421"/>
      <c r="S65" s="421"/>
      <c r="T65" s="421"/>
      <c r="U65" s="421"/>
      <c r="V65" s="421"/>
      <c r="W65" s="421"/>
      <c r="X65" s="421"/>
      <c r="Y65" s="421"/>
      <c r="Z65" s="421"/>
      <c r="AA65" s="421"/>
      <c r="AB65" s="421"/>
      <c r="AC65" s="421"/>
      <c r="AD65" s="421"/>
      <c r="AE65" s="421"/>
      <c r="AF65" s="421"/>
      <c r="AG65" s="421"/>
      <c r="AH65" s="421"/>
      <c r="AI65" s="421"/>
      <c r="AJ65" s="421"/>
      <c r="AK65" s="421"/>
      <c r="AL65" s="421"/>
      <c r="AM65" s="421"/>
      <c r="AN65" s="421"/>
      <c r="AO65" s="421"/>
      <c r="AP65" s="421"/>
      <c r="AQ65" s="421"/>
      <c r="AR65" s="421"/>
      <c r="AS65" s="421"/>
      <c r="AT65" s="421"/>
      <c r="AU65" s="421"/>
      <c r="AV65" s="421"/>
      <c r="AW65" s="421"/>
      <c r="AX65" s="421"/>
    </row>
    <row r="66" spans="2:50" s="406" customFormat="1" ht="17.25" customHeight="1">
      <c r="B66" s="406" t="s">
        <v>597</v>
      </c>
      <c r="E66" s="421"/>
      <c r="F66" s="421"/>
      <c r="G66" s="421"/>
      <c r="H66" s="421"/>
      <c r="I66" s="421"/>
      <c r="J66" s="421"/>
      <c r="K66" s="421"/>
      <c r="L66" s="421"/>
      <c r="M66" s="421"/>
      <c r="N66" s="421"/>
      <c r="O66" s="421"/>
      <c r="P66" s="421"/>
      <c r="Q66" s="421"/>
      <c r="R66" s="421"/>
      <c r="S66" s="421"/>
      <c r="T66" s="421"/>
      <c r="U66" s="421"/>
      <c r="V66" s="421"/>
      <c r="W66" s="421"/>
      <c r="X66" s="421"/>
      <c r="Y66" s="421"/>
      <c r="Z66" s="421"/>
      <c r="AA66" s="421"/>
      <c r="AB66" s="421"/>
      <c r="AC66" s="421"/>
      <c r="AD66" s="421"/>
      <c r="AE66" s="421"/>
      <c r="AF66" s="421"/>
      <c r="AG66" s="421"/>
      <c r="AH66" s="421"/>
      <c r="AI66" s="421"/>
      <c r="AJ66" s="421"/>
      <c r="AK66" s="421"/>
      <c r="AL66" s="421"/>
      <c r="AM66" s="421"/>
      <c r="AN66" s="421"/>
      <c r="AO66" s="421"/>
      <c r="AP66" s="421"/>
      <c r="AQ66" s="421"/>
      <c r="AR66" s="421"/>
      <c r="AS66" s="421"/>
      <c r="AT66" s="421"/>
      <c r="AU66" s="421"/>
      <c r="AV66" s="421"/>
      <c r="AW66" s="421"/>
      <c r="AX66" s="421"/>
    </row>
    <row r="67" spans="5:54" s="406" customFormat="1" ht="17.25" customHeight="1">
      <c r="E67" s="421"/>
      <c r="F67" s="421"/>
      <c r="G67" s="421"/>
      <c r="H67" s="421"/>
      <c r="I67" s="421"/>
      <c r="J67" s="421"/>
      <c r="K67" s="421"/>
      <c r="L67" s="421"/>
      <c r="M67" s="421"/>
      <c r="N67" s="421"/>
      <c r="O67" s="421"/>
      <c r="P67" s="421"/>
      <c r="Q67" s="421"/>
      <c r="R67" s="421"/>
      <c r="S67" s="421"/>
      <c r="T67" s="421"/>
      <c r="U67" s="421"/>
      <c r="V67" s="421"/>
      <c r="W67" s="421"/>
      <c r="X67" s="421"/>
      <c r="Y67" s="421"/>
      <c r="Z67" s="421"/>
      <c r="AA67" s="421"/>
      <c r="AB67" s="421"/>
      <c r="AC67" s="421"/>
      <c r="AD67" s="421"/>
      <c r="AE67" s="421"/>
      <c r="AF67" s="421"/>
      <c r="AG67" s="421"/>
      <c r="AH67" s="421"/>
      <c r="AI67" s="421"/>
      <c r="AJ67" s="421"/>
      <c r="AK67" s="421"/>
      <c r="AL67" s="421"/>
      <c r="AM67" s="421"/>
      <c r="AN67" s="421"/>
      <c r="AO67" s="421"/>
      <c r="AP67" s="421"/>
      <c r="AQ67" s="421"/>
      <c r="AR67" s="421"/>
      <c r="AS67" s="421"/>
      <c r="AT67" s="421"/>
      <c r="AU67" s="421"/>
      <c r="AV67" s="421"/>
      <c r="AW67" s="421"/>
      <c r="AX67" s="421"/>
      <c r="AY67" s="421"/>
      <c r="AZ67" s="421"/>
      <c r="BA67" s="421"/>
      <c r="BB67" s="421"/>
    </row>
    <row r="68" spans="2:54" s="406" customFormat="1" ht="17.25" customHeight="1">
      <c r="B68" s="406" t="s">
        <v>598</v>
      </c>
      <c r="E68" s="421"/>
      <c r="F68" s="421"/>
      <c r="G68" s="421"/>
      <c r="H68" s="421"/>
      <c r="I68" s="421"/>
      <c r="J68" s="421"/>
      <c r="K68" s="421"/>
      <c r="L68" s="421"/>
      <c r="M68" s="421"/>
      <c r="N68" s="421"/>
      <c r="O68" s="421"/>
      <c r="P68" s="421"/>
      <c r="Q68" s="421"/>
      <c r="R68" s="421"/>
      <c r="S68" s="421"/>
      <c r="T68" s="421"/>
      <c r="U68" s="421"/>
      <c r="V68" s="421"/>
      <c r="W68" s="421"/>
      <c r="X68" s="421"/>
      <c r="Y68" s="421"/>
      <c r="Z68" s="421"/>
      <c r="AA68" s="421"/>
      <c r="AB68" s="421"/>
      <c r="AC68" s="421"/>
      <c r="AD68" s="421"/>
      <c r="AE68" s="421"/>
      <c r="AF68" s="421"/>
      <c r="AG68" s="421"/>
      <c r="AH68" s="421"/>
      <c r="AI68" s="421"/>
      <c r="AJ68" s="421"/>
      <c r="AK68" s="421"/>
      <c r="AL68" s="421"/>
      <c r="AM68" s="421"/>
      <c r="AN68" s="421"/>
      <c r="AO68" s="421"/>
      <c r="AP68" s="421"/>
      <c r="AQ68" s="421"/>
      <c r="AR68" s="421"/>
      <c r="AS68" s="421"/>
      <c r="AT68" s="421"/>
      <c r="AU68" s="421"/>
      <c r="AV68" s="421"/>
      <c r="AW68" s="421"/>
      <c r="AX68" s="421"/>
      <c r="AY68" s="421"/>
      <c r="AZ68" s="421"/>
      <c r="BA68" s="421"/>
      <c r="BB68" s="421"/>
    </row>
    <row r="69" spans="5:54" s="406" customFormat="1" ht="17.25" customHeight="1">
      <c r="E69" s="421"/>
      <c r="F69" s="421"/>
      <c r="G69" s="421"/>
      <c r="H69" s="421"/>
      <c r="I69" s="421"/>
      <c r="J69" s="421"/>
      <c r="K69" s="421"/>
      <c r="L69" s="421"/>
      <c r="M69" s="421"/>
      <c r="N69" s="421"/>
      <c r="O69" s="421"/>
      <c r="P69" s="421"/>
      <c r="Q69" s="421"/>
      <c r="R69" s="421"/>
      <c r="S69" s="421"/>
      <c r="T69" s="421"/>
      <c r="U69" s="421"/>
      <c r="V69" s="421"/>
      <c r="W69" s="421"/>
      <c r="X69" s="421"/>
      <c r="Y69" s="421"/>
      <c r="Z69" s="421"/>
      <c r="AA69" s="421"/>
      <c r="AB69" s="421"/>
      <c r="AC69" s="421"/>
      <c r="AD69" s="421"/>
      <c r="AE69" s="421"/>
      <c r="AF69" s="421"/>
      <c r="AG69" s="421"/>
      <c r="AH69" s="421"/>
      <c r="AI69" s="421"/>
      <c r="AJ69" s="421"/>
      <c r="AK69" s="421"/>
      <c r="AL69" s="421"/>
      <c r="AM69" s="421"/>
      <c r="AN69" s="421"/>
      <c r="AO69" s="421"/>
      <c r="AP69" s="421"/>
      <c r="AQ69" s="421"/>
      <c r="AR69" s="421"/>
      <c r="AS69" s="421"/>
      <c r="AT69" s="421"/>
      <c r="AU69" s="421"/>
      <c r="AV69" s="421"/>
      <c r="AW69" s="421"/>
      <c r="AX69" s="421"/>
      <c r="AY69" s="421"/>
      <c r="AZ69" s="421"/>
      <c r="BA69" s="421"/>
      <c r="BB69" s="421"/>
    </row>
    <row r="70" spans="2:71" s="406" customFormat="1" ht="17.25" customHeight="1">
      <c r="B70" s="406" t="s">
        <v>599</v>
      </c>
      <c r="BL70" s="423"/>
      <c r="BM70" s="424"/>
      <c r="BN70" s="423"/>
      <c r="BO70" s="423"/>
      <c r="BP70" s="423"/>
      <c r="BQ70" s="425"/>
      <c r="BR70" s="426"/>
      <c r="BS70" s="426"/>
    </row>
    <row r="71" spans="5:50" s="406" customFormat="1" ht="17.25" customHeight="1">
      <c r="E71" s="421"/>
      <c r="F71" s="421"/>
      <c r="G71" s="421"/>
      <c r="H71" s="421"/>
      <c r="I71" s="421"/>
      <c r="J71" s="421"/>
      <c r="K71" s="421"/>
      <c r="L71" s="421"/>
      <c r="M71" s="421"/>
      <c r="N71" s="421"/>
      <c r="O71" s="421"/>
      <c r="P71" s="421"/>
      <c r="Q71" s="421"/>
      <c r="R71" s="421"/>
      <c r="S71" s="421"/>
      <c r="T71" s="421"/>
      <c r="U71" s="421"/>
      <c r="V71" s="421"/>
      <c r="W71" s="421"/>
      <c r="X71" s="421"/>
      <c r="Y71" s="421"/>
      <c r="Z71" s="421"/>
      <c r="AA71" s="421"/>
      <c r="AB71" s="421"/>
      <c r="AC71" s="421"/>
      <c r="AD71" s="421"/>
      <c r="AE71" s="421"/>
      <c r="AF71" s="421"/>
      <c r="AG71" s="421"/>
      <c r="AH71" s="421"/>
      <c r="AI71" s="421"/>
      <c r="AJ71" s="421"/>
      <c r="AK71" s="421"/>
      <c r="AL71" s="421"/>
      <c r="AM71" s="421"/>
      <c r="AN71" s="421"/>
      <c r="AO71" s="421"/>
      <c r="AP71" s="421"/>
      <c r="AQ71" s="421"/>
      <c r="AR71" s="421"/>
      <c r="AS71" s="421"/>
      <c r="AT71" s="421"/>
      <c r="AU71" s="421"/>
      <c r="AV71" s="421"/>
      <c r="AW71" s="421"/>
      <c r="AX71" s="421"/>
    </row>
    <row r="72" ht="17.25" customHeight="1">
      <c r="B72" s="406" t="s">
        <v>600</v>
      </c>
    </row>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sheetData>
  <sheetProtection/>
  <mergeCells count="1">
    <mergeCell ref="F4:K5"/>
  </mergeCells>
  <conditionalFormatting sqref="U68:AY68 U65:AY65 U62:AY62 U59:AY59 U56:AY56 U53:AY53 U50:AY50 U47:AY47 U44:AY44 U41:AY41 U38:AY38 U35:AY35 U32:AY32 U29:AY29 U26:AY26 U23:AY23">
    <cfRule type="expression" priority="97" dxfId="96">
      <formula>OR(U$69=$B22,U$70=$B22)</formula>
    </cfRule>
  </conditionalFormatting>
  <conditionalFormatting sqref="U22:AA23 U69:BA73">
    <cfRule type="expression" priority="96" dxfId="0">
      <formula>INDIRECT(ADDRESS(ROW(),COLUMN()))=TRUNC(INDIRECT(ADDRESS(ROW(),COLUMN())))</formula>
    </cfRule>
  </conditionalFormatting>
  <conditionalFormatting sqref="AB22:AH23">
    <cfRule type="expression" priority="95" dxfId="0">
      <formula>INDIRECT(ADDRESS(ROW(),COLUMN()))=TRUNC(INDIRECT(ADDRESS(ROW(),COLUMN())))</formula>
    </cfRule>
  </conditionalFormatting>
  <conditionalFormatting sqref="AI22:AO23">
    <cfRule type="expression" priority="94" dxfId="0">
      <formula>INDIRECT(ADDRESS(ROW(),COLUMN()))=TRUNC(INDIRECT(ADDRESS(ROW(),COLUMN())))</formula>
    </cfRule>
  </conditionalFormatting>
  <conditionalFormatting sqref="AP22:AV23">
    <cfRule type="expression" priority="93" dxfId="0">
      <formula>INDIRECT(ADDRESS(ROW(),COLUMN()))=TRUNC(INDIRECT(ADDRESS(ROW(),COLUMN())))</formula>
    </cfRule>
  </conditionalFormatting>
  <conditionalFormatting sqref="AW22:AY23">
    <cfRule type="expression" priority="92" dxfId="0">
      <formula>INDIRECT(ADDRESS(ROW(),COLUMN()))=TRUNC(INDIRECT(ADDRESS(ROW(),COLUMN())))</formula>
    </cfRule>
  </conditionalFormatting>
  <conditionalFormatting sqref="AZ22:BC23">
    <cfRule type="expression" priority="91" dxfId="0">
      <formula>INDIRECT(ADDRESS(ROW(),COLUMN()))=TRUNC(INDIRECT(ADDRESS(ROW(),COLUMN())))</formula>
    </cfRule>
  </conditionalFormatting>
  <conditionalFormatting sqref="U25:AA26">
    <cfRule type="expression" priority="90" dxfId="0">
      <formula>INDIRECT(ADDRESS(ROW(),COLUMN()))=TRUNC(INDIRECT(ADDRESS(ROW(),COLUMN())))</formula>
    </cfRule>
  </conditionalFormatting>
  <conditionalFormatting sqref="AB25:AH26">
    <cfRule type="expression" priority="89" dxfId="0">
      <formula>INDIRECT(ADDRESS(ROW(),COLUMN()))=TRUNC(INDIRECT(ADDRESS(ROW(),COLUMN())))</formula>
    </cfRule>
  </conditionalFormatting>
  <conditionalFormatting sqref="AI25:AO26">
    <cfRule type="expression" priority="88" dxfId="0">
      <formula>INDIRECT(ADDRESS(ROW(),COLUMN()))=TRUNC(INDIRECT(ADDRESS(ROW(),COLUMN())))</formula>
    </cfRule>
  </conditionalFormatting>
  <conditionalFormatting sqref="AP25:AV26">
    <cfRule type="expression" priority="87" dxfId="0">
      <formula>INDIRECT(ADDRESS(ROW(),COLUMN()))=TRUNC(INDIRECT(ADDRESS(ROW(),COLUMN())))</formula>
    </cfRule>
  </conditionalFormatting>
  <conditionalFormatting sqref="AW25:AY26">
    <cfRule type="expression" priority="86" dxfId="0">
      <formula>INDIRECT(ADDRESS(ROW(),COLUMN()))=TRUNC(INDIRECT(ADDRESS(ROW(),COLUMN())))</formula>
    </cfRule>
  </conditionalFormatting>
  <conditionalFormatting sqref="AZ25:BC26">
    <cfRule type="expression" priority="85" dxfId="0">
      <formula>INDIRECT(ADDRESS(ROW(),COLUMN()))=TRUNC(INDIRECT(ADDRESS(ROW(),COLUMN())))</formula>
    </cfRule>
  </conditionalFormatting>
  <conditionalFormatting sqref="U28:AA29">
    <cfRule type="expression" priority="84" dxfId="0">
      <formula>INDIRECT(ADDRESS(ROW(),COLUMN()))=TRUNC(INDIRECT(ADDRESS(ROW(),COLUMN())))</formula>
    </cfRule>
  </conditionalFormatting>
  <conditionalFormatting sqref="AB28:AH29">
    <cfRule type="expression" priority="83" dxfId="0">
      <formula>INDIRECT(ADDRESS(ROW(),COLUMN()))=TRUNC(INDIRECT(ADDRESS(ROW(),COLUMN())))</formula>
    </cfRule>
  </conditionalFormatting>
  <conditionalFormatting sqref="AI28:AO29">
    <cfRule type="expression" priority="82" dxfId="0">
      <formula>INDIRECT(ADDRESS(ROW(),COLUMN()))=TRUNC(INDIRECT(ADDRESS(ROW(),COLUMN())))</formula>
    </cfRule>
  </conditionalFormatting>
  <conditionalFormatting sqref="AP28:AV29">
    <cfRule type="expression" priority="81" dxfId="0">
      <formula>INDIRECT(ADDRESS(ROW(),COLUMN()))=TRUNC(INDIRECT(ADDRESS(ROW(),COLUMN())))</formula>
    </cfRule>
  </conditionalFormatting>
  <conditionalFormatting sqref="AW28:AY29">
    <cfRule type="expression" priority="80" dxfId="0">
      <formula>INDIRECT(ADDRESS(ROW(),COLUMN()))=TRUNC(INDIRECT(ADDRESS(ROW(),COLUMN())))</formula>
    </cfRule>
  </conditionalFormatting>
  <conditionalFormatting sqref="AZ28:BC29">
    <cfRule type="expression" priority="79" dxfId="0">
      <formula>INDIRECT(ADDRESS(ROW(),COLUMN()))=TRUNC(INDIRECT(ADDRESS(ROW(),COLUMN())))</formula>
    </cfRule>
  </conditionalFormatting>
  <conditionalFormatting sqref="U31:AA32">
    <cfRule type="expression" priority="78" dxfId="0">
      <formula>INDIRECT(ADDRESS(ROW(),COLUMN()))=TRUNC(INDIRECT(ADDRESS(ROW(),COLUMN())))</formula>
    </cfRule>
  </conditionalFormatting>
  <conditionalFormatting sqref="AB31:AH32">
    <cfRule type="expression" priority="77" dxfId="0">
      <formula>INDIRECT(ADDRESS(ROW(),COLUMN()))=TRUNC(INDIRECT(ADDRESS(ROW(),COLUMN())))</formula>
    </cfRule>
  </conditionalFormatting>
  <conditionalFormatting sqref="AI31:AO32">
    <cfRule type="expression" priority="76" dxfId="0">
      <formula>INDIRECT(ADDRESS(ROW(),COLUMN()))=TRUNC(INDIRECT(ADDRESS(ROW(),COLUMN())))</formula>
    </cfRule>
  </conditionalFormatting>
  <conditionalFormatting sqref="AP31:AV32">
    <cfRule type="expression" priority="75" dxfId="0">
      <formula>INDIRECT(ADDRESS(ROW(),COLUMN()))=TRUNC(INDIRECT(ADDRESS(ROW(),COLUMN())))</formula>
    </cfRule>
  </conditionalFormatting>
  <conditionalFormatting sqref="AW31:AY32">
    <cfRule type="expression" priority="74" dxfId="0">
      <formula>INDIRECT(ADDRESS(ROW(),COLUMN()))=TRUNC(INDIRECT(ADDRESS(ROW(),COLUMN())))</formula>
    </cfRule>
  </conditionalFormatting>
  <conditionalFormatting sqref="AZ31:BC32">
    <cfRule type="expression" priority="73" dxfId="0">
      <formula>INDIRECT(ADDRESS(ROW(),COLUMN()))=TRUNC(INDIRECT(ADDRESS(ROW(),COLUMN())))</formula>
    </cfRule>
  </conditionalFormatting>
  <conditionalFormatting sqref="U34:AA35">
    <cfRule type="expression" priority="72" dxfId="0">
      <formula>INDIRECT(ADDRESS(ROW(),COLUMN()))=TRUNC(INDIRECT(ADDRESS(ROW(),COLUMN())))</formula>
    </cfRule>
  </conditionalFormatting>
  <conditionalFormatting sqref="AB34:AH35">
    <cfRule type="expression" priority="71" dxfId="0">
      <formula>INDIRECT(ADDRESS(ROW(),COLUMN()))=TRUNC(INDIRECT(ADDRESS(ROW(),COLUMN())))</formula>
    </cfRule>
  </conditionalFormatting>
  <conditionalFormatting sqref="AI34:AO35">
    <cfRule type="expression" priority="70" dxfId="0">
      <formula>INDIRECT(ADDRESS(ROW(),COLUMN()))=TRUNC(INDIRECT(ADDRESS(ROW(),COLUMN())))</formula>
    </cfRule>
  </conditionalFormatting>
  <conditionalFormatting sqref="AP34:AV35">
    <cfRule type="expression" priority="69" dxfId="0">
      <formula>INDIRECT(ADDRESS(ROW(),COLUMN()))=TRUNC(INDIRECT(ADDRESS(ROW(),COLUMN())))</formula>
    </cfRule>
  </conditionalFormatting>
  <conditionalFormatting sqref="AW34:AY35">
    <cfRule type="expression" priority="68" dxfId="0">
      <formula>INDIRECT(ADDRESS(ROW(),COLUMN()))=TRUNC(INDIRECT(ADDRESS(ROW(),COLUMN())))</formula>
    </cfRule>
  </conditionalFormatting>
  <conditionalFormatting sqref="AZ34:BC35">
    <cfRule type="expression" priority="67" dxfId="0">
      <formula>INDIRECT(ADDRESS(ROW(),COLUMN()))=TRUNC(INDIRECT(ADDRESS(ROW(),COLUMN())))</formula>
    </cfRule>
  </conditionalFormatting>
  <conditionalFormatting sqref="U37:AA38">
    <cfRule type="expression" priority="66" dxfId="0">
      <formula>INDIRECT(ADDRESS(ROW(),COLUMN()))=TRUNC(INDIRECT(ADDRESS(ROW(),COLUMN())))</formula>
    </cfRule>
  </conditionalFormatting>
  <conditionalFormatting sqref="AB37:AH38">
    <cfRule type="expression" priority="65" dxfId="0">
      <formula>INDIRECT(ADDRESS(ROW(),COLUMN()))=TRUNC(INDIRECT(ADDRESS(ROW(),COLUMN())))</formula>
    </cfRule>
  </conditionalFormatting>
  <conditionalFormatting sqref="AI37:AO38">
    <cfRule type="expression" priority="64" dxfId="0">
      <formula>INDIRECT(ADDRESS(ROW(),COLUMN()))=TRUNC(INDIRECT(ADDRESS(ROW(),COLUMN())))</formula>
    </cfRule>
  </conditionalFormatting>
  <conditionalFormatting sqref="AP37:AV38">
    <cfRule type="expression" priority="63" dxfId="0">
      <formula>INDIRECT(ADDRESS(ROW(),COLUMN()))=TRUNC(INDIRECT(ADDRESS(ROW(),COLUMN())))</formula>
    </cfRule>
  </conditionalFormatting>
  <conditionalFormatting sqref="AW37:AY38">
    <cfRule type="expression" priority="62" dxfId="0">
      <formula>INDIRECT(ADDRESS(ROW(),COLUMN()))=TRUNC(INDIRECT(ADDRESS(ROW(),COLUMN())))</formula>
    </cfRule>
  </conditionalFormatting>
  <conditionalFormatting sqref="AZ37:BC38">
    <cfRule type="expression" priority="61" dxfId="0">
      <formula>INDIRECT(ADDRESS(ROW(),COLUMN()))=TRUNC(INDIRECT(ADDRESS(ROW(),COLUMN())))</formula>
    </cfRule>
  </conditionalFormatting>
  <conditionalFormatting sqref="U40:AA41">
    <cfRule type="expression" priority="60" dxfId="0">
      <formula>INDIRECT(ADDRESS(ROW(),COLUMN()))=TRUNC(INDIRECT(ADDRESS(ROW(),COLUMN())))</formula>
    </cfRule>
  </conditionalFormatting>
  <conditionalFormatting sqref="AB40:AH41">
    <cfRule type="expression" priority="59" dxfId="0">
      <formula>INDIRECT(ADDRESS(ROW(),COLUMN()))=TRUNC(INDIRECT(ADDRESS(ROW(),COLUMN())))</formula>
    </cfRule>
  </conditionalFormatting>
  <conditionalFormatting sqref="AI40:AO41">
    <cfRule type="expression" priority="58" dxfId="0">
      <formula>INDIRECT(ADDRESS(ROW(),COLUMN()))=TRUNC(INDIRECT(ADDRESS(ROW(),COLUMN())))</formula>
    </cfRule>
  </conditionalFormatting>
  <conditionalFormatting sqref="AP40:AV41">
    <cfRule type="expression" priority="57" dxfId="0">
      <formula>INDIRECT(ADDRESS(ROW(),COLUMN()))=TRUNC(INDIRECT(ADDRESS(ROW(),COLUMN())))</formula>
    </cfRule>
  </conditionalFormatting>
  <conditionalFormatting sqref="AW40:AY41">
    <cfRule type="expression" priority="56" dxfId="0">
      <formula>INDIRECT(ADDRESS(ROW(),COLUMN()))=TRUNC(INDIRECT(ADDRESS(ROW(),COLUMN())))</formula>
    </cfRule>
  </conditionalFormatting>
  <conditionalFormatting sqref="AZ40:BC41">
    <cfRule type="expression" priority="55" dxfId="0">
      <formula>INDIRECT(ADDRESS(ROW(),COLUMN()))=TRUNC(INDIRECT(ADDRESS(ROW(),COLUMN())))</formula>
    </cfRule>
  </conditionalFormatting>
  <conditionalFormatting sqref="U43:AA44">
    <cfRule type="expression" priority="54" dxfId="0">
      <formula>INDIRECT(ADDRESS(ROW(),COLUMN()))=TRUNC(INDIRECT(ADDRESS(ROW(),COLUMN())))</formula>
    </cfRule>
  </conditionalFormatting>
  <conditionalFormatting sqref="AB43:AH44">
    <cfRule type="expression" priority="53" dxfId="0">
      <formula>INDIRECT(ADDRESS(ROW(),COLUMN()))=TRUNC(INDIRECT(ADDRESS(ROW(),COLUMN())))</formula>
    </cfRule>
  </conditionalFormatting>
  <conditionalFormatting sqref="AI43:AO44">
    <cfRule type="expression" priority="52" dxfId="0">
      <formula>INDIRECT(ADDRESS(ROW(),COLUMN()))=TRUNC(INDIRECT(ADDRESS(ROW(),COLUMN())))</formula>
    </cfRule>
  </conditionalFormatting>
  <conditionalFormatting sqref="AP43:AV44">
    <cfRule type="expression" priority="51" dxfId="0">
      <formula>INDIRECT(ADDRESS(ROW(),COLUMN()))=TRUNC(INDIRECT(ADDRESS(ROW(),COLUMN())))</formula>
    </cfRule>
  </conditionalFormatting>
  <conditionalFormatting sqref="AW43:AY44">
    <cfRule type="expression" priority="50" dxfId="0">
      <formula>INDIRECT(ADDRESS(ROW(),COLUMN()))=TRUNC(INDIRECT(ADDRESS(ROW(),COLUMN())))</formula>
    </cfRule>
  </conditionalFormatting>
  <conditionalFormatting sqref="AZ43:BC44">
    <cfRule type="expression" priority="49" dxfId="0">
      <formula>INDIRECT(ADDRESS(ROW(),COLUMN()))=TRUNC(INDIRECT(ADDRESS(ROW(),COLUMN())))</formula>
    </cfRule>
  </conditionalFormatting>
  <conditionalFormatting sqref="U46:AA47">
    <cfRule type="expression" priority="48" dxfId="0">
      <formula>INDIRECT(ADDRESS(ROW(),COLUMN()))=TRUNC(INDIRECT(ADDRESS(ROW(),COLUMN())))</formula>
    </cfRule>
  </conditionalFormatting>
  <conditionalFormatting sqref="AB46:AH47">
    <cfRule type="expression" priority="47" dxfId="0">
      <formula>INDIRECT(ADDRESS(ROW(),COLUMN()))=TRUNC(INDIRECT(ADDRESS(ROW(),COLUMN())))</formula>
    </cfRule>
  </conditionalFormatting>
  <conditionalFormatting sqref="AI46:AO47">
    <cfRule type="expression" priority="46" dxfId="0">
      <formula>INDIRECT(ADDRESS(ROW(),COLUMN()))=TRUNC(INDIRECT(ADDRESS(ROW(),COLUMN())))</formula>
    </cfRule>
  </conditionalFormatting>
  <conditionalFormatting sqref="AP46:AV47">
    <cfRule type="expression" priority="45" dxfId="0">
      <formula>INDIRECT(ADDRESS(ROW(),COLUMN()))=TRUNC(INDIRECT(ADDRESS(ROW(),COLUMN())))</formula>
    </cfRule>
  </conditionalFormatting>
  <conditionalFormatting sqref="AW46:AY47">
    <cfRule type="expression" priority="44" dxfId="0">
      <formula>INDIRECT(ADDRESS(ROW(),COLUMN()))=TRUNC(INDIRECT(ADDRESS(ROW(),COLUMN())))</formula>
    </cfRule>
  </conditionalFormatting>
  <conditionalFormatting sqref="AZ46:BC47">
    <cfRule type="expression" priority="43" dxfId="0">
      <formula>INDIRECT(ADDRESS(ROW(),COLUMN()))=TRUNC(INDIRECT(ADDRESS(ROW(),COLUMN())))</formula>
    </cfRule>
  </conditionalFormatting>
  <conditionalFormatting sqref="U49:AA50">
    <cfRule type="expression" priority="42" dxfId="0">
      <formula>INDIRECT(ADDRESS(ROW(),COLUMN()))=TRUNC(INDIRECT(ADDRESS(ROW(),COLUMN())))</formula>
    </cfRule>
  </conditionalFormatting>
  <conditionalFormatting sqref="AB49:AH50">
    <cfRule type="expression" priority="41" dxfId="0">
      <formula>INDIRECT(ADDRESS(ROW(),COLUMN()))=TRUNC(INDIRECT(ADDRESS(ROW(),COLUMN())))</formula>
    </cfRule>
  </conditionalFormatting>
  <conditionalFormatting sqref="AI49:AO50">
    <cfRule type="expression" priority="40" dxfId="0">
      <formula>INDIRECT(ADDRESS(ROW(),COLUMN()))=TRUNC(INDIRECT(ADDRESS(ROW(),COLUMN())))</formula>
    </cfRule>
  </conditionalFormatting>
  <conditionalFormatting sqref="AP49:AV50">
    <cfRule type="expression" priority="39" dxfId="0">
      <formula>INDIRECT(ADDRESS(ROW(),COLUMN()))=TRUNC(INDIRECT(ADDRESS(ROW(),COLUMN())))</formula>
    </cfRule>
  </conditionalFormatting>
  <conditionalFormatting sqref="AW49:AY50">
    <cfRule type="expression" priority="38" dxfId="0">
      <formula>INDIRECT(ADDRESS(ROW(),COLUMN()))=TRUNC(INDIRECT(ADDRESS(ROW(),COLUMN())))</formula>
    </cfRule>
  </conditionalFormatting>
  <conditionalFormatting sqref="AZ49:BC50">
    <cfRule type="expression" priority="37" dxfId="0">
      <formula>INDIRECT(ADDRESS(ROW(),COLUMN()))=TRUNC(INDIRECT(ADDRESS(ROW(),COLUMN())))</formula>
    </cfRule>
  </conditionalFormatting>
  <conditionalFormatting sqref="U52:AA53">
    <cfRule type="expression" priority="36" dxfId="0">
      <formula>INDIRECT(ADDRESS(ROW(),COLUMN()))=TRUNC(INDIRECT(ADDRESS(ROW(),COLUMN())))</formula>
    </cfRule>
  </conditionalFormatting>
  <conditionalFormatting sqref="AB52:AH53">
    <cfRule type="expression" priority="35" dxfId="0">
      <formula>INDIRECT(ADDRESS(ROW(),COLUMN()))=TRUNC(INDIRECT(ADDRESS(ROW(),COLUMN())))</formula>
    </cfRule>
  </conditionalFormatting>
  <conditionalFormatting sqref="AI52:AO53">
    <cfRule type="expression" priority="34" dxfId="0">
      <formula>INDIRECT(ADDRESS(ROW(),COLUMN()))=TRUNC(INDIRECT(ADDRESS(ROW(),COLUMN())))</formula>
    </cfRule>
  </conditionalFormatting>
  <conditionalFormatting sqref="AP52:AV53">
    <cfRule type="expression" priority="33" dxfId="0">
      <formula>INDIRECT(ADDRESS(ROW(),COLUMN()))=TRUNC(INDIRECT(ADDRESS(ROW(),COLUMN())))</formula>
    </cfRule>
  </conditionalFormatting>
  <conditionalFormatting sqref="AW52:AY53">
    <cfRule type="expression" priority="32" dxfId="0">
      <formula>INDIRECT(ADDRESS(ROW(),COLUMN()))=TRUNC(INDIRECT(ADDRESS(ROW(),COLUMN())))</formula>
    </cfRule>
  </conditionalFormatting>
  <conditionalFormatting sqref="AZ52:BC53">
    <cfRule type="expression" priority="31" dxfId="0">
      <formula>INDIRECT(ADDRESS(ROW(),COLUMN()))=TRUNC(INDIRECT(ADDRESS(ROW(),COLUMN())))</formula>
    </cfRule>
  </conditionalFormatting>
  <conditionalFormatting sqref="U55:AA56">
    <cfRule type="expression" priority="30" dxfId="0">
      <formula>INDIRECT(ADDRESS(ROW(),COLUMN()))=TRUNC(INDIRECT(ADDRESS(ROW(),COLUMN())))</formula>
    </cfRule>
  </conditionalFormatting>
  <conditionalFormatting sqref="AB55:AH56">
    <cfRule type="expression" priority="29" dxfId="0">
      <formula>INDIRECT(ADDRESS(ROW(),COLUMN()))=TRUNC(INDIRECT(ADDRESS(ROW(),COLUMN())))</formula>
    </cfRule>
  </conditionalFormatting>
  <conditionalFormatting sqref="AI55:AO56">
    <cfRule type="expression" priority="28" dxfId="0">
      <formula>INDIRECT(ADDRESS(ROW(),COLUMN()))=TRUNC(INDIRECT(ADDRESS(ROW(),COLUMN())))</formula>
    </cfRule>
  </conditionalFormatting>
  <conditionalFormatting sqref="AP55:AV56">
    <cfRule type="expression" priority="27" dxfId="0">
      <formula>INDIRECT(ADDRESS(ROW(),COLUMN()))=TRUNC(INDIRECT(ADDRESS(ROW(),COLUMN())))</formula>
    </cfRule>
  </conditionalFormatting>
  <conditionalFormatting sqref="AW55:AY56">
    <cfRule type="expression" priority="26" dxfId="0">
      <formula>INDIRECT(ADDRESS(ROW(),COLUMN()))=TRUNC(INDIRECT(ADDRESS(ROW(),COLUMN())))</formula>
    </cfRule>
  </conditionalFormatting>
  <conditionalFormatting sqref="AZ55:BC56">
    <cfRule type="expression" priority="25" dxfId="0">
      <formula>INDIRECT(ADDRESS(ROW(),COLUMN()))=TRUNC(INDIRECT(ADDRESS(ROW(),COLUMN())))</formula>
    </cfRule>
  </conditionalFormatting>
  <conditionalFormatting sqref="U58:AA59">
    <cfRule type="expression" priority="24" dxfId="0">
      <formula>INDIRECT(ADDRESS(ROW(),COLUMN()))=TRUNC(INDIRECT(ADDRESS(ROW(),COLUMN())))</formula>
    </cfRule>
  </conditionalFormatting>
  <conditionalFormatting sqref="AB58:AH59">
    <cfRule type="expression" priority="23" dxfId="0">
      <formula>INDIRECT(ADDRESS(ROW(),COLUMN()))=TRUNC(INDIRECT(ADDRESS(ROW(),COLUMN())))</formula>
    </cfRule>
  </conditionalFormatting>
  <conditionalFormatting sqref="AI58:AO59">
    <cfRule type="expression" priority="22" dxfId="0">
      <formula>INDIRECT(ADDRESS(ROW(),COLUMN()))=TRUNC(INDIRECT(ADDRESS(ROW(),COLUMN())))</formula>
    </cfRule>
  </conditionalFormatting>
  <conditionalFormatting sqref="AP58:AV59">
    <cfRule type="expression" priority="21" dxfId="0">
      <formula>INDIRECT(ADDRESS(ROW(),COLUMN()))=TRUNC(INDIRECT(ADDRESS(ROW(),COLUMN())))</formula>
    </cfRule>
  </conditionalFormatting>
  <conditionalFormatting sqref="AW58:AY59">
    <cfRule type="expression" priority="20" dxfId="0">
      <formula>INDIRECT(ADDRESS(ROW(),COLUMN()))=TRUNC(INDIRECT(ADDRESS(ROW(),COLUMN())))</formula>
    </cfRule>
  </conditionalFormatting>
  <conditionalFormatting sqref="AZ58:BC59">
    <cfRule type="expression" priority="19" dxfId="0">
      <formula>INDIRECT(ADDRESS(ROW(),COLUMN()))=TRUNC(INDIRECT(ADDRESS(ROW(),COLUMN())))</formula>
    </cfRule>
  </conditionalFormatting>
  <conditionalFormatting sqref="U61:AA62">
    <cfRule type="expression" priority="18" dxfId="0">
      <formula>INDIRECT(ADDRESS(ROW(),COLUMN()))=TRUNC(INDIRECT(ADDRESS(ROW(),COLUMN())))</formula>
    </cfRule>
  </conditionalFormatting>
  <conditionalFormatting sqref="AB61:AH62">
    <cfRule type="expression" priority="17" dxfId="0">
      <formula>INDIRECT(ADDRESS(ROW(),COLUMN()))=TRUNC(INDIRECT(ADDRESS(ROW(),COLUMN())))</formula>
    </cfRule>
  </conditionalFormatting>
  <conditionalFormatting sqref="AI61:AO62">
    <cfRule type="expression" priority="16" dxfId="0">
      <formula>INDIRECT(ADDRESS(ROW(),COLUMN()))=TRUNC(INDIRECT(ADDRESS(ROW(),COLUMN())))</formula>
    </cfRule>
  </conditionalFormatting>
  <conditionalFormatting sqref="AP61:AV62">
    <cfRule type="expression" priority="15" dxfId="0">
      <formula>INDIRECT(ADDRESS(ROW(),COLUMN()))=TRUNC(INDIRECT(ADDRESS(ROW(),COLUMN())))</formula>
    </cfRule>
  </conditionalFormatting>
  <conditionalFormatting sqref="AW61:AY62">
    <cfRule type="expression" priority="14" dxfId="0">
      <formula>INDIRECT(ADDRESS(ROW(),COLUMN()))=TRUNC(INDIRECT(ADDRESS(ROW(),COLUMN())))</formula>
    </cfRule>
  </conditionalFormatting>
  <conditionalFormatting sqref="AZ61:BC62">
    <cfRule type="expression" priority="13" dxfId="0">
      <formula>INDIRECT(ADDRESS(ROW(),COLUMN()))=TRUNC(INDIRECT(ADDRESS(ROW(),COLUMN())))</formula>
    </cfRule>
  </conditionalFormatting>
  <conditionalFormatting sqref="U64:AA65">
    <cfRule type="expression" priority="12" dxfId="0">
      <formula>INDIRECT(ADDRESS(ROW(),COLUMN()))=TRUNC(INDIRECT(ADDRESS(ROW(),COLUMN())))</formula>
    </cfRule>
  </conditionalFormatting>
  <conditionalFormatting sqref="AB64:AH65">
    <cfRule type="expression" priority="11" dxfId="0">
      <formula>INDIRECT(ADDRESS(ROW(),COLUMN()))=TRUNC(INDIRECT(ADDRESS(ROW(),COLUMN())))</formula>
    </cfRule>
  </conditionalFormatting>
  <conditionalFormatting sqref="AI64:AO65">
    <cfRule type="expression" priority="10" dxfId="0">
      <formula>INDIRECT(ADDRESS(ROW(),COLUMN()))=TRUNC(INDIRECT(ADDRESS(ROW(),COLUMN())))</formula>
    </cfRule>
  </conditionalFormatting>
  <conditionalFormatting sqref="AP64:AV65">
    <cfRule type="expression" priority="9" dxfId="0">
      <formula>INDIRECT(ADDRESS(ROW(),COLUMN()))=TRUNC(INDIRECT(ADDRESS(ROW(),COLUMN())))</formula>
    </cfRule>
  </conditionalFormatting>
  <conditionalFormatting sqref="AW64:AY65">
    <cfRule type="expression" priority="8" dxfId="0">
      <formula>INDIRECT(ADDRESS(ROW(),COLUMN()))=TRUNC(INDIRECT(ADDRESS(ROW(),COLUMN())))</formula>
    </cfRule>
  </conditionalFormatting>
  <conditionalFormatting sqref="AZ64:BC65">
    <cfRule type="expression" priority="7" dxfId="0">
      <formula>INDIRECT(ADDRESS(ROW(),COLUMN()))=TRUNC(INDIRECT(ADDRESS(ROW(),COLUMN())))</formula>
    </cfRule>
  </conditionalFormatting>
  <conditionalFormatting sqref="U67:AA68">
    <cfRule type="expression" priority="6" dxfId="0">
      <formula>INDIRECT(ADDRESS(ROW(),COLUMN()))=TRUNC(INDIRECT(ADDRESS(ROW(),COLUMN())))</formula>
    </cfRule>
  </conditionalFormatting>
  <conditionalFormatting sqref="AB67:AH68">
    <cfRule type="expression" priority="5" dxfId="0">
      <formula>INDIRECT(ADDRESS(ROW(),COLUMN()))=TRUNC(INDIRECT(ADDRESS(ROW(),COLUMN())))</formula>
    </cfRule>
  </conditionalFormatting>
  <conditionalFormatting sqref="AI67:AO68">
    <cfRule type="expression" priority="4" dxfId="0">
      <formula>INDIRECT(ADDRESS(ROW(),COLUMN()))=TRUNC(INDIRECT(ADDRESS(ROW(),COLUMN())))</formula>
    </cfRule>
  </conditionalFormatting>
  <conditionalFormatting sqref="AP67:AV68">
    <cfRule type="expression" priority="3" dxfId="0">
      <formula>INDIRECT(ADDRESS(ROW(),COLUMN()))=TRUNC(INDIRECT(ADDRESS(ROW(),COLUMN())))</formula>
    </cfRule>
  </conditionalFormatting>
  <conditionalFormatting sqref="AW67:AY68">
    <cfRule type="expression" priority="2" dxfId="0">
      <formula>INDIRECT(ADDRESS(ROW(),COLUMN()))=TRUNC(INDIRECT(ADDRESS(ROW(),COLUMN())))</formula>
    </cfRule>
  </conditionalFormatting>
  <conditionalFormatting sqref="AZ67:BC68">
    <cfRule type="expression" priority="1" dxfId="0">
      <formula>INDIRECT(ADDRESS(ROW(),COLUMN()))=TRUNC(INDIRECT(ADDRESS(ROW(),COLUMN())))</formula>
    </cfRule>
  </conditionalFormatting>
  <dataValidations count="7">
    <dataValidation type="list" allowBlank="1" showInputMessage="1" showErrorMessage="1" sqref="AD3:AD4">
      <formula1>'様式8-1記入例３ (記入方法）)'!#REF!</formula1>
    </dataValidation>
    <dataValidation allowBlank="1" showInputMessage="1" showErrorMessage="1" error="入力可能範囲　32～40" sqref="BC10"/>
    <dataValidation errorStyle="warning" type="list" allowBlank="1" showInputMessage="1" error="リストにない場合のみ、入力してください。" sqref="I21:L68">
      <formula1>INDIRECT(C21)</formula1>
    </dataValidation>
    <dataValidation type="list" allowBlank="1" showInputMessage="1" sqref="H21:H68">
      <formula1>"A, B, C, D"</formula1>
    </dataValidation>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BC4:BF4">
      <formula1>"予定,実績,予定・実績"</formula1>
    </dataValidation>
  </dataValidations>
  <printOptions/>
  <pageMargins left="0.7" right="0.7" top="0.75" bottom="0.7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B1:Q82"/>
  <sheetViews>
    <sheetView zoomScalePageLayoutView="0" workbookViewId="0" topLeftCell="A4">
      <selection activeCell="A1" sqref="A1"/>
    </sheetView>
  </sheetViews>
  <sheetFormatPr defaultColWidth="8.625" defaultRowHeight="13.5"/>
  <cols>
    <col min="1" max="1" width="2.875" style="0" customWidth="1"/>
    <col min="2" max="2" width="6.625" style="0" customWidth="1"/>
    <col min="3" max="3" width="8.625" style="0" customWidth="1"/>
    <col min="4" max="4" width="10.125" style="0" customWidth="1"/>
    <col min="5" max="5" width="9.375" style="0" customWidth="1"/>
    <col min="6" max="6" width="5.125" style="0" customWidth="1"/>
    <col min="7" max="7" width="9.375" style="0" customWidth="1"/>
    <col min="8" max="8" width="2.875" style="0" customWidth="1"/>
    <col min="9" max="9" width="9.375" style="0" customWidth="1"/>
    <col min="10" max="10" width="2.875" style="0" customWidth="1"/>
    <col min="11" max="11" width="9.375" style="0" customWidth="1"/>
    <col min="12" max="12" width="2.75390625" style="0" customWidth="1"/>
    <col min="13" max="247" width="8.625" style="0" customWidth="1"/>
  </cols>
  <sheetData>
    <row r="1" ht="19.5" customHeight="1">
      <c r="M1" s="41" t="s">
        <v>299</v>
      </c>
    </row>
    <row r="2" spans="2:17" ht="31.5" customHeight="1">
      <c r="B2" s="108"/>
      <c r="C2" s="109" t="s">
        <v>300</v>
      </c>
      <c r="D2" s="110"/>
      <c r="E2" s="41"/>
      <c r="F2" s="41"/>
      <c r="G2" s="41"/>
      <c r="H2" s="41"/>
      <c r="I2" s="41"/>
      <c r="J2" s="41"/>
      <c r="K2" s="41"/>
      <c r="L2" s="41"/>
      <c r="M2" s="41"/>
      <c r="N2" s="41"/>
      <c r="O2" s="41"/>
      <c r="P2" s="41"/>
      <c r="Q2" s="41"/>
    </row>
    <row r="3" spans="2:17" ht="19.5" customHeight="1" thickBot="1">
      <c r="B3" s="795"/>
      <c r="C3" s="795"/>
      <c r="D3" s="795"/>
      <c r="E3" s="41"/>
      <c r="F3" s="41"/>
      <c r="G3" s="41"/>
      <c r="H3" s="111"/>
      <c r="I3" s="112"/>
      <c r="J3" s="112"/>
      <c r="K3" s="112"/>
      <c r="L3" s="112"/>
      <c r="M3" s="41"/>
      <c r="N3" s="41"/>
      <c r="O3" s="41"/>
      <c r="P3" s="41"/>
      <c r="Q3" s="41"/>
    </row>
    <row r="4" spans="2:17" ht="36.75" customHeight="1">
      <c r="B4" s="796" t="s">
        <v>301</v>
      </c>
      <c r="C4" s="797"/>
      <c r="D4" s="797"/>
      <c r="E4" s="800" t="s">
        <v>302</v>
      </c>
      <c r="F4" s="801"/>
      <c r="G4" s="802" t="s">
        <v>303</v>
      </c>
      <c r="H4" s="801"/>
      <c r="I4" s="801"/>
      <c r="J4" s="801"/>
      <c r="K4" s="801"/>
      <c r="L4" s="803"/>
      <c r="M4" s="41"/>
      <c r="N4" s="41"/>
      <c r="O4" s="41"/>
      <c r="P4" s="41"/>
      <c r="Q4" s="41"/>
    </row>
    <row r="5" spans="2:17" ht="36.75" customHeight="1" thickBot="1">
      <c r="B5" s="798"/>
      <c r="C5" s="799"/>
      <c r="D5" s="799"/>
      <c r="E5" s="804" t="s">
        <v>304</v>
      </c>
      <c r="F5" s="805"/>
      <c r="G5" s="806" t="s">
        <v>305</v>
      </c>
      <c r="H5" s="799"/>
      <c r="I5" s="807" t="s">
        <v>306</v>
      </c>
      <c r="J5" s="807"/>
      <c r="K5" s="807" t="s">
        <v>304</v>
      </c>
      <c r="L5" s="808"/>
      <c r="M5" s="41"/>
      <c r="N5" s="41"/>
      <c r="O5" s="41"/>
      <c r="P5" s="41"/>
      <c r="Q5" s="41"/>
    </row>
    <row r="6" spans="2:17" ht="30" customHeight="1">
      <c r="B6" s="786" t="s">
        <v>379</v>
      </c>
      <c r="C6" s="789" t="s">
        <v>378</v>
      </c>
      <c r="D6" s="790"/>
      <c r="E6" s="113"/>
      <c r="F6" s="114" t="s">
        <v>307</v>
      </c>
      <c r="G6" s="113"/>
      <c r="H6" s="114" t="s">
        <v>307</v>
      </c>
      <c r="I6" s="113"/>
      <c r="J6" s="114" t="s">
        <v>307</v>
      </c>
      <c r="K6" s="113"/>
      <c r="L6" s="115" t="s">
        <v>307</v>
      </c>
      <c r="M6" s="41"/>
      <c r="N6" s="41"/>
      <c r="O6" s="41"/>
      <c r="P6" s="41"/>
      <c r="Q6" s="41"/>
    </row>
    <row r="7" spans="2:17" ht="22.5" customHeight="1">
      <c r="B7" s="787"/>
      <c r="C7" s="784" t="s">
        <v>308</v>
      </c>
      <c r="D7" s="785"/>
      <c r="E7" s="116"/>
      <c r="F7" s="117"/>
      <c r="G7" s="118"/>
      <c r="H7" s="117"/>
      <c r="I7" s="118"/>
      <c r="J7" s="117"/>
      <c r="K7" s="118"/>
      <c r="L7" s="119"/>
      <c r="M7" s="41"/>
      <c r="N7" s="41"/>
      <c r="O7" s="41"/>
      <c r="P7" s="41"/>
      <c r="Q7" s="41"/>
    </row>
    <row r="8" spans="2:17" ht="30" customHeight="1">
      <c r="B8" s="787"/>
      <c r="C8" s="782" t="s">
        <v>309</v>
      </c>
      <c r="D8" s="783"/>
      <c r="E8" s="120"/>
      <c r="F8" s="121" t="s">
        <v>307</v>
      </c>
      <c r="G8" s="120"/>
      <c r="H8" s="121" t="s">
        <v>307</v>
      </c>
      <c r="I8" s="120"/>
      <c r="J8" s="121" t="s">
        <v>307</v>
      </c>
      <c r="K8" s="120"/>
      <c r="L8" s="122" t="s">
        <v>307</v>
      </c>
      <c r="M8" s="41"/>
      <c r="N8" s="41"/>
      <c r="O8" s="41"/>
      <c r="P8" s="41"/>
      <c r="Q8" s="41"/>
    </row>
    <row r="9" spans="2:17" ht="22.5" customHeight="1">
      <c r="B9" s="787"/>
      <c r="C9" s="784" t="s">
        <v>308</v>
      </c>
      <c r="D9" s="785"/>
      <c r="E9" s="116"/>
      <c r="F9" s="123"/>
      <c r="G9" s="116"/>
      <c r="H9" s="123"/>
      <c r="I9" s="116"/>
      <c r="J9" s="123"/>
      <c r="K9" s="116"/>
      <c r="L9" s="124"/>
      <c r="M9" s="41"/>
      <c r="N9" s="41"/>
      <c r="O9" s="41"/>
      <c r="P9" s="41"/>
      <c r="Q9" s="41"/>
    </row>
    <row r="10" spans="2:17" ht="30" customHeight="1">
      <c r="B10" s="787"/>
      <c r="C10" s="791" t="s">
        <v>310</v>
      </c>
      <c r="D10" s="792"/>
      <c r="E10" s="120"/>
      <c r="F10" s="125" t="s">
        <v>307</v>
      </c>
      <c r="G10" s="126"/>
      <c r="H10" s="125" t="s">
        <v>307</v>
      </c>
      <c r="I10" s="126"/>
      <c r="J10" s="125" t="s">
        <v>307</v>
      </c>
      <c r="K10" s="126"/>
      <c r="L10" s="127" t="s">
        <v>307</v>
      </c>
      <c r="M10" s="41"/>
      <c r="N10" s="41"/>
      <c r="O10" s="41"/>
      <c r="P10" s="41"/>
      <c r="Q10" s="41"/>
    </row>
    <row r="11" spans="2:17" ht="22.5" customHeight="1">
      <c r="B11" s="787"/>
      <c r="C11" s="784" t="s">
        <v>308</v>
      </c>
      <c r="D11" s="785"/>
      <c r="E11" s="116"/>
      <c r="F11" s="117"/>
      <c r="G11" s="118"/>
      <c r="H11" s="117"/>
      <c r="I11" s="118"/>
      <c r="J11" s="117"/>
      <c r="K11" s="118"/>
      <c r="L11" s="119"/>
      <c r="M11" s="41"/>
      <c r="N11" s="41"/>
      <c r="O11" s="41"/>
      <c r="P11" s="41"/>
      <c r="Q11" s="41"/>
    </row>
    <row r="12" spans="2:17" ht="30" customHeight="1">
      <c r="B12" s="787"/>
      <c r="C12" s="782" t="s">
        <v>311</v>
      </c>
      <c r="D12" s="783"/>
      <c r="E12" s="128"/>
      <c r="F12" s="121" t="s">
        <v>307</v>
      </c>
      <c r="G12" s="120"/>
      <c r="H12" s="121" t="s">
        <v>307</v>
      </c>
      <c r="I12" s="120"/>
      <c r="J12" s="121" t="s">
        <v>307</v>
      </c>
      <c r="K12" s="120"/>
      <c r="L12" s="122" t="s">
        <v>307</v>
      </c>
      <c r="M12" s="41"/>
      <c r="N12" s="41"/>
      <c r="O12" s="41"/>
      <c r="P12" s="41"/>
      <c r="Q12" s="41"/>
    </row>
    <row r="13" spans="2:17" ht="22.5" customHeight="1">
      <c r="B13" s="787"/>
      <c r="C13" s="793" t="s">
        <v>308</v>
      </c>
      <c r="D13" s="794"/>
      <c r="E13" s="129"/>
      <c r="F13" s="130"/>
      <c r="G13" s="118"/>
      <c r="H13" s="117"/>
      <c r="I13" s="118"/>
      <c r="J13" s="117"/>
      <c r="K13" s="118"/>
      <c r="L13" s="119"/>
      <c r="M13" s="41"/>
      <c r="N13" s="41"/>
      <c r="O13" s="41"/>
      <c r="P13" s="41"/>
      <c r="Q13" s="41"/>
    </row>
    <row r="14" spans="2:17" ht="30" customHeight="1">
      <c r="B14" s="787"/>
      <c r="C14" s="782" t="s">
        <v>312</v>
      </c>
      <c r="D14" s="783"/>
      <c r="E14" s="128"/>
      <c r="F14" s="121" t="s">
        <v>307</v>
      </c>
      <c r="G14" s="120"/>
      <c r="H14" s="121" t="s">
        <v>307</v>
      </c>
      <c r="I14" s="120"/>
      <c r="J14" s="121" t="s">
        <v>307</v>
      </c>
      <c r="K14" s="120"/>
      <c r="L14" s="122" t="s">
        <v>307</v>
      </c>
      <c r="M14" s="41"/>
      <c r="N14" s="41"/>
      <c r="O14" s="41"/>
      <c r="P14" s="41"/>
      <c r="Q14" s="41"/>
    </row>
    <row r="15" spans="2:17" ht="22.5" customHeight="1">
      <c r="B15" s="787"/>
      <c r="C15" s="780" t="s">
        <v>308</v>
      </c>
      <c r="D15" s="781"/>
      <c r="E15" s="131"/>
      <c r="F15" s="123"/>
      <c r="G15" s="116"/>
      <c r="H15" s="123"/>
      <c r="I15" s="116"/>
      <c r="J15" s="123"/>
      <c r="K15" s="116"/>
      <c r="L15" s="124"/>
      <c r="M15" s="41"/>
      <c r="N15" s="41"/>
      <c r="O15" s="41"/>
      <c r="P15" s="41"/>
      <c r="Q15" s="41"/>
    </row>
    <row r="16" spans="2:17" ht="30" customHeight="1">
      <c r="B16" s="787"/>
      <c r="C16" s="782" t="s">
        <v>313</v>
      </c>
      <c r="D16" s="783"/>
      <c r="E16" s="132"/>
      <c r="F16" s="133" t="s">
        <v>307</v>
      </c>
      <c r="G16" s="134"/>
      <c r="H16" s="133" t="s">
        <v>307</v>
      </c>
      <c r="I16" s="134"/>
      <c r="J16" s="133" t="s">
        <v>307</v>
      </c>
      <c r="K16" s="134"/>
      <c r="L16" s="135" t="s">
        <v>307</v>
      </c>
      <c r="M16" s="41"/>
      <c r="N16" s="41"/>
      <c r="O16" s="41"/>
      <c r="P16" s="41"/>
      <c r="Q16" s="41"/>
    </row>
    <row r="17" spans="2:17" ht="22.5" customHeight="1">
      <c r="B17" s="787"/>
      <c r="C17" s="784" t="s">
        <v>308</v>
      </c>
      <c r="D17" s="785"/>
      <c r="E17" s="116"/>
      <c r="F17" s="123"/>
      <c r="G17" s="116"/>
      <c r="H17" s="123"/>
      <c r="I17" s="116"/>
      <c r="J17" s="123"/>
      <c r="K17" s="116"/>
      <c r="L17" s="124"/>
      <c r="M17" s="41"/>
      <c r="N17" s="41"/>
      <c r="O17" s="41"/>
      <c r="P17" s="41"/>
      <c r="Q17" s="41"/>
    </row>
    <row r="18" spans="2:17" ht="30" customHeight="1">
      <c r="B18" s="787"/>
      <c r="C18" s="771"/>
      <c r="D18" s="772"/>
      <c r="E18" s="136"/>
      <c r="F18" s="137"/>
      <c r="G18" s="136"/>
      <c r="H18" s="137"/>
      <c r="I18" s="136"/>
      <c r="J18" s="137"/>
      <c r="K18" s="136"/>
      <c r="L18" s="138"/>
      <c r="M18" s="41"/>
      <c r="N18" s="41"/>
      <c r="O18" s="41"/>
      <c r="P18" s="41"/>
      <c r="Q18" s="41"/>
    </row>
    <row r="19" spans="2:17" ht="30" customHeight="1">
      <c r="B19" s="787"/>
      <c r="C19" s="771"/>
      <c r="D19" s="772"/>
      <c r="E19" s="136"/>
      <c r="F19" s="137"/>
      <c r="G19" s="136"/>
      <c r="H19" s="137"/>
      <c r="I19" s="136"/>
      <c r="J19" s="137"/>
      <c r="K19" s="136"/>
      <c r="L19" s="138"/>
      <c r="M19" s="41"/>
      <c r="N19" s="41"/>
      <c r="O19" s="41"/>
      <c r="P19" s="41"/>
      <c r="Q19" s="41"/>
    </row>
    <row r="20" spans="2:17" ht="30" customHeight="1">
      <c r="B20" s="787"/>
      <c r="C20" s="771"/>
      <c r="D20" s="772"/>
      <c r="E20" s="136"/>
      <c r="F20" s="137"/>
      <c r="G20" s="136"/>
      <c r="H20" s="137"/>
      <c r="I20" s="136"/>
      <c r="J20" s="137"/>
      <c r="K20" s="136"/>
      <c r="L20" s="138"/>
      <c r="M20" s="41"/>
      <c r="N20" s="41"/>
      <c r="O20" s="41"/>
      <c r="P20" s="41"/>
      <c r="Q20" s="41"/>
    </row>
    <row r="21" spans="2:17" ht="30" customHeight="1">
      <c r="B21" s="787"/>
      <c r="C21" s="771"/>
      <c r="D21" s="772"/>
      <c r="E21" s="136"/>
      <c r="F21" s="137"/>
      <c r="G21" s="136"/>
      <c r="H21" s="137"/>
      <c r="I21" s="136"/>
      <c r="J21" s="137"/>
      <c r="K21" s="136"/>
      <c r="L21" s="138"/>
      <c r="M21" s="41"/>
      <c r="N21" s="41"/>
      <c r="O21" s="41"/>
      <c r="P21" s="41"/>
      <c r="Q21" s="41"/>
    </row>
    <row r="22" spans="2:17" ht="30" customHeight="1" thickBot="1">
      <c r="B22" s="788"/>
      <c r="C22" s="773"/>
      <c r="D22" s="774"/>
      <c r="E22" s="139"/>
      <c r="F22" s="140"/>
      <c r="G22" s="139"/>
      <c r="H22" s="140"/>
      <c r="I22" s="139"/>
      <c r="J22" s="140"/>
      <c r="K22" s="139"/>
      <c r="L22" s="141"/>
      <c r="M22" s="41"/>
      <c r="N22" s="41"/>
      <c r="O22" s="41"/>
      <c r="P22" s="41"/>
      <c r="Q22" s="41"/>
    </row>
    <row r="23" spans="2:17" ht="30" customHeight="1" thickBot="1">
      <c r="B23" s="775" t="s">
        <v>314</v>
      </c>
      <c r="C23" s="776"/>
      <c r="D23" s="777"/>
      <c r="E23" s="142"/>
      <c r="F23" s="143"/>
      <c r="G23" s="142"/>
      <c r="H23" s="144"/>
      <c r="I23" s="142"/>
      <c r="J23" s="144"/>
      <c r="K23" s="142"/>
      <c r="L23" s="145"/>
      <c r="M23" s="41"/>
      <c r="N23" s="41"/>
      <c r="O23" s="41"/>
      <c r="P23" s="41"/>
      <c r="Q23" s="41"/>
    </row>
    <row r="24" spans="2:17" ht="22.5" customHeight="1">
      <c r="B24" s="778" t="s">
        <v>315</v>
      </c>
      <c r="C24" s="778"/>
      <c r="D24" s="778"/>
      <c r="E24" s="778"/>
      <c r="F24" s="778"/>
      <c r="G24" s="778"/>
      <c r="H24" s="779"/>
      <c r="I24" s="779"/>
      <c r="J24" s="779"/>
      <c r="K24" s="779"/>
      <c r="L24" s="779"/>
      <c r="M24" s="41"/>
      <c r="N24" s="41"/>
      <c r="O24" s="41"/>
      <c r="P24" s="41"/>
      <c r="Q24" s="41"/>
    </row>
    <row r="25" spans="2:17" ht="15" customHeight="1">
      <c r="B25" s="146"/>
      <c r="C25" s="41"/>
      <c r="D25" s="41"/>
      <c r="E25" s="41"/>
      <c r="F25" s="41"/>
      <c r="G25" s="41"/>
      <c r="H25" s="41"/>
      <c r="I25" s="41"/>
      <c r="J25" s="41"/>
      <c r="K25" s="41"/>
      <c r="L25" s="41"/>
      <c r="M25" s="41"/>
      <c r="N25" s="41"/>
      <c r="O25" s="41"/>
      <c r="P25" s="41"/>
      <c r="Q25" s="41"/>
    </row>
    <row r="26" spans="2:17" ht="15" customHeight="1">
      <c r="B26" s="41"/>
      <c r="C26" s="41"/>
      <c r="D26" s="41"/>
      <c r="E26" s="41"/>
      <c r="F26" s="41"/>
      <c r="G26" s="41"/>
      <c r="H26" s="41"/>
      <c r="I26" s="41"/>
      <c r="J26" s="41"/>
      <c r="K26" s="41"/>
      <c r="L26" s="41"/>
      <c r="M26" s="41"/>
      <c r="N26" s="41"/>
      <c r="O26" s="41"/>
      <c r="P26" s="41"/>
      <c r="Q26" s="41"/>
    </row>
    <row r="27" spans="2:17" ht="15" customHeight="1">
      <c r="B27" s="146"/>
      <c r="C27" s="41"/>
      <c r="D27" s="41"/>
      <c r="E27" s="41"/>
      <c r="F27" s="41"/>
      <c r="G27" s="41"/>
      <c r="H27" s="41"/>
      <c r="I27" s="41"/>
      <c r="J27" s="41"/>
      <c r="K27" s="41"/>
      <c r="L27" s="41"/>
      <c r="M27" s="41"/>
      <c r="N27" s="41"/>
      <c r="O27" s="41"/>
      <c r="P27" s="41"/>
      <c r="Q27" s="41"/>
    </row>
    <row r="28" spans="2:17" ht="15" customHeight="1">
      <c r="B28" s="41"/>
      <c r="C28" s="41"/>
      <c r="D28" s="41"/>
      <c r="E28" s="41"/>
      <c r="F28" s="41"/>
      <c r="G28" s="41"/>
      <c r="H28" s="41"/>
      <c r="I28" s="41"/>
      <c r="J28" s="41"/>
      <c r="K28" s="41"/>
      <c r="L28" s="41"/>
      <c r="M28" s="41"/>
      <c r="N28" s="41"/>
      <c r="O28" s="41"/>
      <c r="P28" s="41"/>
      <c r="Q28" s="41"/>
    </row>
    <row r="29" spans="2:17" ht="15" customHeight="1">
      <c r="B29" s="146"/>
      <c r="C29" s="41"/>
      <c r="D29" s="41"/>
      <c r="E29" s="41"/>
      <c r="F29" s="41"/>
      <c r="G29" s="41"/>
      <c r="H29" s="41"/>
      <c r="I29" s="41"/>
      <c r="J29" s="41"/>
      <c r="K29" s="41"/>
      <c r="L29" s="41"/>
      <c r="M29" s="41"/>
      <c r="N29" s="41"/>
      <c r="O29" s="41"/>
      <c r="P29" s="41"/>
      <c r="Q29" s="41"/>
    </row>
    <row r="30" spans="2:17" ht="15" customHeight="1">
      <c r="B30" s="41"/>
      <c r="C30" s="41"/>
      <c r="D30" s="41"/>
      <c r="E30" s="41"/>
      <c r="F30" s="41"/>
      <c r="G30" s="41"/>
      <c r="H30" s="41"/>
      <c r="I30" s="41"/>
      <c r="J30" s="41"/>
      <c r="K30" s="41"/>
      <c r="L30" s="41"/>
      <c r="M30" s="41"/>
      <c r="N30" s="41"/>
      <c r="O30" s="41"/>
      <c r="P30" s="41"/>
      <c r="Q30" s="41"/>
    </row>
    <row r="31" spans="2:17" ht="15" customHeight="1">
      <c r="B31" s="146"/>
      <c r="C31" s="41"/>
      <c r="D31" s="41"/>
      <c r="E31" s="41"/>
      <c r="F31" s="41"/>
      <c r="G31" s="41"/>
      <c r="H31" s="41"/>
      <c r="I31" s="41"/>
      <c r="J31" s="41"/>
      <c r="K31" s="41"/>
      <c r="L31" s="41"/>
      <c r="M31" s="41"/>
      <c r="N31" s="41"/>
      <c r="O31" s="41"/>
      <c r="P31" s="41"/>
      <c r="Q31" s="41"/>
    </row>
    <row r="32" spans="2:17" ht="15" customHeight="1">
      <c r="B32" s="41"/>
      <c r="C32" s="41"/>
      <c r="D32" s="41"/>
      <c r="E32" s="41"/>
      <c r="F32" s="41"/>
      <c r="G32" s="41"/>
      <c r="H32" s="41"/>
      <c r="I32" s="41"/>
      <c r="J32" s="41"/>
      <c r="K32" s="41"/>
      <c r="L32" s="41"/>
      <c r="M32" s="41"/>
      <c r="N32" s="41"/>
      <c r="O32" s="41"/>
      <c r="P32" s="41"/>
      <c r="Q32" s="41"/>
    </row>
    <row r="33" spans="2:17" ht="15" customHeight="1">
      <c r="B33" s="146"/>
      <c r="C33" s="41"/>
      <c r="D33" s="41"/>
      <c r="E33" s="41"/>
      <c r="F33" s="41"/>
      <c r="G33" s="41"/>
      <c r="H33" s="41"/>
      <c r="I33" s="41"/>
      <c r="J33" s="41"/>
      <c r="K33" s="41"/>
      <c r="L33" s="41"/>
      <c r="M33" s="41"/>
      <c r="N33" s="41"/>
      <c r="O33" s="41"/>
      <c r="P33" s="41"/>
      <c r="Q33" s="41"/>
    </row>
    <row r="34" spans="2:17" ht="15" customHeight="1">
      <c r="B34" s="146"/>
      <c r="C34" s="41"/>
      <c r="D34" s="41"/>
      <c r="E34" s="41"/>
      <c r="F34" s="41"/>
      <c r="G34" s="41"/>
      <c r="H34" s="41"/>
      <c r="I34" s="41"/>
      <c r="J34" s="41"/>
      <c r="K34" s="41"/>
      <c r="L34" s="41"/>
      <c r="M34" s="41"/>
      <c r="N34" s="41"/>
      <c r="O34" s="41"/>
      <c r="P34" s="41"/>
      <c r="Q34" s="41"/>
    </row>
    <row r="35" spans="2:17" ht="15" customHeight="1">
      <c r="B35" s="146"/>
      <c r="C35" s="41"/>
      <c r="D35" s="41"/>
      <c r="E35" s="41"/>
      <c r="F35" s="41"/>
      <c r="G35" s="41"/>
      <c r="H35" s="41"/>
      <c r="I35" s="41"/>
      <c r="J35" s="41"/>
      <c r="K35" s="41"/>
      <c r="L35" s="41"/>
      <c r="M35" s="41"/>
      <c r="N35" s="41"/>
      <c r="O35" s="41"/>
      <c r="P35" s="41"/>
      <c r="Q35" s="41"/>
    </row>
    <row r="36" spans="2:17" ht="15" customHeight="1">
      <c r="B36" s="146"/>
      <c r="C36" s="41"/>
      <c r="D36" s="41"/>
      <c r="E36" s="41"/>
      <c r="F36" s="41"/>
      <c r="G36" s="41"/>
      <c r="H36" s="41"/>
      <c r="I36" s="41"/>
      <c r="J36" s="41"/>
      <c r="K36" s="41"/>
      <c r="L36" s="41"/>
      <c r="M36" s="41"/>
      <c r="N36" s="41"/>
      <c r="O36" s="41"/>
      <c r="P36" s="41"/>
      <c r="Q36" s="41"/>
    </row>
    <row r="37" spans="2:17" ht="15" customHeight="1">
      <c r="B37" s="146"/>
      <c r="C37" s="41"/>
      <c r="D37" s="41"/>
      <c r="E37" s="41"/>
      <c r="F37" s="41"/>
      <c r="G37" s="41"/>
      <c r="H37" s="41"/>
      <c r="I37" s="41"/>
      <c r="J37" s="41"/>
      <c r="K37" s="41"/>
      <c r="L37" s="41"/>
      <c r="M37" s="41"/>
      <c r="N37" s="41"/>
      <c r="O37" s="41"/>
      <c r="P37" s="41"/>
      <c r="Q37" s="41"/>
    </row>
    <row r="38" spans="2:17" ht="15" customHeight="1">
      <c r="B38" s="146"/>
      <c r="C38" s="41"/>
      <c r="D38" s="41"/>
      <c r="E38" s="41"/>
      <c r="F38" s="41"/>
      <c r="G38" s="41"/>
      <c r="H38" s="41"/>
      <c r="I38" s="41"/>
      <c r="J38" s="41"/>
      <c r="K38" s="41"/>
      <c r="L38" s="41"/>
      <c r="M38" s="41"/>
      <c r="N38" s="41"/>
      <c r="O38" s="41"/>
      <c r="P38" s="41"/>
      <c r="Q38" s="41"/>
    </row>
    <row r="39" spans="2:17" ht="15" customHeight="1">
      <c r="B39" s="146"/>
      <c r="C39" s="41"/>
      <c r="D39" s="41"/>
      <c r="E39" s="41"/>
      <c r="F39" s="41"/>
      <c r="G39" s="41"/>
      <c r="H39" s="41"/>
      <c r="I39" s="41"/>
      <c r="J39" s="41"/>
      <c r="K39" s="41"/>
      <c r="L39" s="41"/>
      <c r="M39" s="41"/>
      <c r="N39" s="41"/>
      <c r="O39" s="41"/>
      <c r="P39" s="41"/>
      <c r="Q39" s="41"/>
    </row>
    <row r="40" spans="2:17" ht="15" customHeight="1">
      <c r="B40" s="146"/>
      <c r="C40" s="41"/>
      <c r="D40" s="41"/>
      <c r="E40" s="41"/>
      <c r="F40" s="41"/>
      <c r="G40" s="41"/>
      <c r="H40" s="41"/>
      <c r="I40" s="41"/>
      <c r="J40" s="41"/>
      <c r="K40" s="41"/>
      <c r="L40" s="41"/>
      <c r="M40" s="41"/>
      <c r="N40" s="41"/>
      <c r="O40" s="41"/>
      <c r="P40" s="41"/>
      <c r="Q40" s="41"/>
    </row>
    <row r="41" spans="2:17" ht="15" customHeight="1">
      <c r="B41" s="146"/>
      <c r="C41" s="41"/>
      <c r="D41" s="41"/>
      <c r="E41" s="41"/>
      <c r="F41" s="41"/>
      <c r="G41" s="41"/>
      <c r="H41" s="41"/>
      <c r="I41" s="41"/>
      <c r="J41" s="41"/>
      <c r="K41" s="41"/>
      <c r="L41" s="41"/>
      <c r="M41" s="41"/>
      <c r="N41" s="41"/>
      <c r="O41" s="41"/>
      <c r="P41" s="41"/>
      <c r="Q41" s="41"/>
    </row>
    <row r="42" spans="2:17" ht="15" customHeight="1">
      <c r="B42" s="146"/>
      <c r="C42" s="41"/>
      <c r="D42" s="41"/>
      <c r="E42" s="41"/>
      <c r="F42" s="41"/>
      <c r="G42" s="41"/>
      <c r="H42" s="41"/>
      <c r="I42" s="41"/>
      <c r="J42" s="41"/>
      <c r="K42" s="41"/>
      <c r="L42" s="41"/>
      <c r="M42" s="41"/>
      <c r="N42" s="41"/>
      <c r="O42" s="41"/>
      <c r="P42" s="41"/>
      <c r="Q42" s="41"/>
    </row>
    <row r="43" spans="2:17" ht="15" customHeight="1">
      <c r="B43" s="146"/>
      <c r="C43" s="41"/>
      <c r="D43" s="41"/>
      <c r="E43" s="41"/>
      <c r="F43" s="41"/>
      <c r="G43" s="41"/>
      <c r="H43" s="41"/>
      <c r="I43" s="41"/>
      <c r="J43" s="41"/>
      <c r="K43" s="41"/>
      <c r="L43" s="41"/>
      <c r="M43" s="41"/>
      <c r="N43" s="41"/>
      <c r="O43" s="41"/>
      <c r="P43" s="41"/>
      <c r="Q43" s="41"/>
    </row>
    <row r="44" spans="2:17" ht="15" customHeight="1">
      <c r="B44" s="146"/>
      <c r="C44" s="41"/>
      <c r="D44" s="41"/>
      <c r="E44" s="41"/>
      <c r="F44" s="41"/>
      <c r="G44" s="41"/>
      <c r="H44" s="41"/>
      <c r="I44" s="41"/>
      <c r="J44" s="41"/>
      <c r="K44" s="41"/>
      <c r="L44" s="41"/>
      <c r="M44" s="41"/>
      <c r="N44" s="41"/>
      <c r="O44" s="41"/>
      <c r="P44" s="41"/>
      <c r="Q44" s="41"/>
    </row>
    <row r="45" spans="2:17" ht="15" customHeight="1">
      <c r="B45" s="146"/>
      <c r="C45" s="41"/>
      <c r="D45" s="41"/>
      <c r="E45" s="41"/>
      <c r="F45" s="41"/>
      <c r="G45" s="41"/>
      <c r="H45" s="41"/>
      <c r="I45" s="41"/>
      <c r="J45" s="41"/>
      <c r="K45" s="41"/>
      <c r="L45" s="41"/>
      <c r="M45" s="41"/>
      <c r="N45" s="41"/>
      <c r="O45" s="41"/>
      <c r="P45" s="41"/>
      <c r="Q45" s="41"/>
    </row>
    <row r="46" spans="2:17" ht="15" customHeight="1">
      <c r="B46" s="41"/>
      <c r="C46" s="41"/>
      <c r="D46" s="41"/>
      <c r="E46" s="41"/>
      <c r="F46" s="41"/>
      <c r="G46" s="41"/>
      <c r="H46" s="41"/>
      <c r="I46" s="41"/>
      <c r="J46" s="41"/>
      <c r="K46" s="41"/>
      <c r="L46" s="41"/>
      <c r="M46" s="41"/>
      <c r="N46" s="41"/>
      <c r="O46" s="41"/>
      <c r="P46" s="41"/>
      <c r="Q46" s="41"/>
    </row>
    <row r="47" spans="2:17" ht="15" customHeight="1">
      <c r="B47" s="146"/>
      <c r="C47" s="41"/>
      <c r="D47" s="41"/>
      <c r="E47" s="41"/>
      <c r="F47" s="41"/>
      <c r="G47" s="41"/>
      <c r="H47" s="41"/>
      <c r="I47" s="41"/>
      <c r="J47" s="41"/>
      <c r="K47" s="41"/>
      <c r="L47" s="41"/>
      <c r="M47" s="41"/>
      <c r="N47" s="41"/>
      <c r="O47" s="41"/>
      <c r="P47" s="41"/>
      <c r="Q47" s="41"/>
    </row>
    <row r="48" spans="2:17" ht="15" customHeight="1">
      <c r="B48" s="41"/>
      <c r="C48" s="41"/>
      <c r="D48" s="41"/>
      <c r="E48" s="41"/>
      <c r="F48" s="41"/>
      <c r="G48" s="41"/>
      <c r="H48" s="41"/>
      <c r="I48" s="41"/>
      <c r="J48" s="41"/>
      <c r="K48" s="41"/>
      <c r="L48" s="41"/>
      <c r="M48" s="41"/>
      <c r="N48" s="41"/>
      <c r="O48" s="41"/>
      <c r="P48" s="41"/>
      <c r="Q48" s="41"/>
    </row>
    <row r="49" spans="2:17" ht="15" customHeight="1">
      <c r="B49" s="146"/>
      <c r="C49" s="41"/>
      <c r="D49" s="41"/>
      <c r="E49" s="41"/>
      <c r="F49" s="41"/>
      <c r="G49" s="41"/>
      <c r="H49" s="41"/>
      <c r="I49" s="41"/>
      <c r="J49" s="41"/>
      <c r="K49" s="41"/>
      <c r="L49" s="41"/>
      <c r="M49" s="41"/>
      <c r="N49" s="41"/>
      <c r="O49" s="41"/>
      <c r="P49" s="41"/>
      <c r="Q49" s="41"/>
    </row>
    <row r="50" spans="2:17" ht="15" customHeight="1">
      <c r="B50" s="41"/>
      <c r="C50" s="41"/>
      <c r="D50" s="41"/>
      <c r="E50" s="41"/>
      <c r="F50" s="41"/>
      <c r="G50" s="41"/>
      <c r="H50" s="41"/>
      <c r="I50" s="41"/>
      <c r="J50" s="41"/>
      <c r="K50" s="41"/>
      <c r="L50" s="41"/>
      <c r="M50" s="41"/>
      <c r="N50" s="41"/>
      <c r="O50" s="41"/>
      <c r="P50" s="41"/>
      <c r="Q50" s="41"/>
    </row>
    <row r="51" spans="2:17" ht="15" customHeight="1">
      <c r="B51" s="146"/>
      <c r="C51" s="41"/>
      <c r="D51" s="41"/>
      <c r="E51" s="41"/>
      <c r="F51" s="41"/>
      <c r="G51" s="41"/>
      <c r="H51" s="41"/>
      <c r="I51" s="41"/>
      <c r="J51" s="41"/>
      <c r="K51" s="41"/>
      <c r="L51" s="41"/>
      <c r="M51" s="41"/>
      <c r="N51" s="41"/>
      <c r="O51" s="41"/>
      <c r="P51" s="41"/>
      <c r="Q51" s="41"/>
    </row>
    <row r="52" spans="2:17" ht="15" customHeight="1">
      <c r="B52" s="41"/>
      <c r="C52" s="41"/>
      <c r="D52" s="41"/>
      <c r="E52" s="41"/>
      <c r="F52" s="41"/>
      <c r="G52" s="41"/>
      <c r="H52" s="41"/>
      <c r="I52" s="41"/>
      <c r="J52" s="41"/>
      <c r="K52" s="41"/>
      <c r="L52" s="41"/>
      <c r="M52" s="41"/>
      <c r="N52" s="41"/>
      <c r="O52" s="41"/>
      <c r="P52" s="41"/>
      <c r="Q52" s="41"/>
    </row>
    <row r="53" spans="2:17" ht="15" customHeight="1">
      <c r="B53" s="146"/>
      <c r="C53" s="41"/>
      <c r="D53" s="41"/>
      <c r="E53" s="41"/>
      <c r="F53" s="41"/>
      <c r="G53" s="41"/>
      <c r="H53" s="41"/>
      <c r="I53" s="41"/>
      <c r="J53" s="41"/>
      <c r="K53" s="41"/>
      <c r="L53" s="41"/>
      <c r="M53" s="41"/>
      <c r="N53" s="41"/>
      <c r="O53" s="41"/>
      <c r="P53" s="41"/>
      <c r="Q53" s="41"/>
    </row>
    <row r="54" spans="2:17" ht="15" customHeight="1">
      <c r="B54" s="41"/>
      <c r="C54" s="41"/>
      <c r="D54" s="41"/>
      <c r="E54" s="41"/>
      <c r="F54" s="41"/>
      <c r="G54" s="41"/>
      <c r="H54" s="41"/>
      <c r="I54" s="41"/>
      <c r="J54" s="41"/>
      <c r="K54" s="41"/>
      <c r="L54" s="41"/>
      <c r="M54" s="41"/>
      <c r="N54" s="41"/>
      <c r="O54" s="41"/>
      <c r="P54" s="41"/>
      <c r="Q54" s="41"/>
    </row>
    <row r="55" spans="2:17" ht="15" customHeight="1">
      <c r="B55" s="146"/>
      <c r="C55" s="41"/>
      <c r="D55" s="41"/>
      <c r="E55" s="41"/>
      <c r="F55" s="41"/>
      <c r="G55" s="41"/>
      <c r="H55" s="41"/>
      <c r="I55" s="41"/>
      <c r="J55" s="41"/>
      <c r="K55" s="41"/>
      <c r="L55" s="41"/>
      <c r="M55" s="41"/>
      <c r="N55" s="41"/>
      <c r="O55" s="41"/>
      <c r="P55" s="41"/>
      <c r="Q55" s="41"/>
    </row>
    <row r="56" spans="2:17" ht="15" customHeight="1">
      <c r="B56" s="41"/>
      <c r="C56" s="41"/>
      <c r="D56" s="41"/>
      <c r="E56" s="41"/>
      <c r="F56" s="41"/>
      <c r="G56" s="41"/>
      <c r="H56" s="41"/>
      <c r="I56" s="41"/>
      <c r="J56" s="41"/>
      <c r="K56" s="41"/>
      <c r="L56" s="41"/>
      <c r="M56" s="41"/>
      <c r="N56" s="41"/>
      <c r="O56" s="41"/>
      <c r="P56" s="41"/>
      <c r="Q56" s="41"/>
    </row>
    <row r="57" spans="2:17" ht="15" customHeight="1">
      <c r="B57" s="146"/>
      <c r="C57" s="41"/>
      <c r="D57" s="41"/>
      <c r="E57" s="41"/>
      <c r="F57" s="41"/>
      <c r="G57" s="41"/>
      <c r="H57" s="41"/>
      <c r="I57" s="41"/>
      <c r="J57" s="41"/>
      <c r="K57" s="41"/>
      <c r="L57" s="41"/>
      <c r="M57" s="41"/>
      <c r="N57" s="41"/>
      <c r="O57" s="41"/>
      <c r="P57" s="41"/>
      <c r="Q57" s="41"/>
    </row>
    <row r="58" spans="2:17" ht="15" customHeight="1">
      <c r="B58" s="41"/>
      <c r="C58" s="41"/>
      <c r="D58" s="41"/>
      <c r="E58" s="41"/>
      <c r="F58" s="41"/>
      <c r="G58" s="41"/>
      <c r="H58" s="41"/>
      <c r="I58" s="41"/>
      <c r="J58" s="41"/>
      <c r="K58" s="41"/>
      <c r="L58" s="41"/>
      <c r="M58" s="41"/>
      <c r="N58" s="41"/>
      <c r="O58" s="41"/>
      <c r="P58" s="41"/>
      <c r="Q58" s="41"/>
    </row>
    <row r="59" spans="2:17" ht="15" customHeight="1">
      <c r="B59" s="146"/>
      <c r="C59" s="41"/>
      <c r="D59" s="41"/>
      <c r="E59" s="41"/>
      <c r="F59" s="41"/>
      <c r="G59" s="41"/>
      <c r="H59" s="41"/>
      <c r="I59" s="41"/>
      <c r="J59" s="41"/>
      <c r="K59" s="41"/>
      <c r="L59" s="41"/>
      <c r="M59" s="41"/>
      <c r="N59" s="41"/>
      <c r="O59" s="41"/>
      <c r="P59" s="41"/>
      <c r="Q59" s="41"/>
    </row>
    <row r="60" spans="2:17" ht="15" customHeight="1">
      <c r="B60" s="146"/>
      <c r="C60" s="41"/>
      <c r="D60" s="41"/>
      <c r="E60" s="41"/>
      <c r="F60" s="41"/>
      <c r="G60" s="41"/>
      <c r="H60" s="41"/>
      <c r="I60" s="41"/>
      <c r="J60" s="41"/>
      <c r="K60" s="41"/>
      <c r="L60" s="41"/>
      <c r="M60" s="41"/>
      <c r="N60" s="41"/>
      <c r="O60" s="41"/>
      <c r="P60" s="41"/>
      <c r="Q60" s="41"/>
    </row>
    <row r="61" spans="2:17" ht="15" customHeight="1">
      <c r="B61" s="41"/>
      <c r="C61" s="41"/>
      <c r="D61" s="41"/>
      <c r="E61" s="41"/>
      <c r="F61" s="41"/>
      <c r="G61" s="41"/>
      <c r="H61" s="41"/>
      <c r="I61" s="41"/>
      <c r="J61" s="41"/>
      <c r="K61" s="41"/>
      <c r="L61" s="41"/>
      <c r="M61" s="41"/>
      <c r="N61" s="41"/>
      <c r="O61" s="41"/>
      <c r="P61" s="41"/>
      <c r="Q61" s="41"/>
    </row>
    <row r="62" spans="2:17" ht="15" customHeight="1">
      <c r="B62" s="146"/>
      <c r="C62" s="41"/>
      <c r="D62" s="41"/>
      <c r="E62" s="41"/>
      <c r="F62" s="41"/>
      <c r="G62" s="41"/>
      <c r="H62" s="41"/>
      <c r="I62" s="41"/>
      <c r="J62" s="41"/>
      <c r="K62" s="41"/>
      <c r="L62" s="41"/>
      <c r="M62" s="41"/>
      <c r="N62" s="41"/>
      <c r="O62" s="41"/>
      <c r="P62" s="41"/>
      <c r="Q62" s="41"/>
    </row>
    <row r="63" spans="2:17" ht="15" customHeight="1">
      <c r="B63" s="41"/>
      <c r="C63" s="41"/>
      <c r="D63" s="41"/>
      <c r="E63" s="41"/>
      <c r="F63" s="41"/>
      <c r="G63" s="41"/>
      <c r="H63" s="41"/>
      <c r="I63" s="41"/>
      <c r="J63" s="41"/>
      <c r="K63" s="41"/>
      <c r="L63" s="41"/>
      <c r="M63" s="41"/>
      <c r="N63" s="41"/>
      <c r="O63" s="41"/>
      <c r="P63" s="41"/>
      <c r="Q63" s="41"/>
    </row>
    <row r="64" spans="2:17" ht="15" customHeight="1">
      <c r="B64" s="146"/>
      <c r="C64" s="41"/>
      <c r="D64" s="41"/>
      <c r="E64" s="41"/>
      <c r="F64" s="41"/>
      <c r="G64" s="41"/>
      <c r="H64" s="41"/>
      <c r="I64" s="41"/>
      <c r="J64" s="41"/>
      <c r="K64" s="41"/>
      <c r="L64" s="41"/>
      <c r="M64" s="41"/>
      <c r="N64" s="41"/>
      <c r="O64" s="41"/>
      <c r="P64" s="41"/>
      <c r="Q64" s="41"/>
    </row>
    <row r="65" spans="2:17" ht="15" customHeight="1">
      <c r="B65" s="41"/>
      <c r="C65" s="41"/>
      <c r="D65" s="41"/>
      <c r="E65" s="41"/>
      <c r="F65" s="41"/>
      <c r="G65" s="41"/>
      <c r="H65" s="41"/>
      <c r="I65" s="41"/>
      <c r="J65" s="41"/>
      <c r="K65" s="41"/>
      <c r="L65" s="41"/>
      <c r="M65" s="41"/>
      <c r="N65" s="41"/>
      <c r="O65" s="41"/>
      <c r="P65" s="41"/>
      <c r="Q65" s="41"/>
    </row>
    <row r="66" spans="2:17" ht="15" customHeight="1">
      <c r="B66" s="146"/>
      <c r="C66" s="41"/>
      <c r="D66" s="41"/>
      <c r="E66" s="41"/>
      <c r="F66" s="41"/>
      <c r="G66" s="41"/>
      <c r="H66" s="41"/>
      <c r="I66" s="41"/>
      <c r="J66" s="41"/>
      <c r="K66" s="41"/>
      <c r="L66" s="41"/>
      <c r="M66" s="41"/>
      <c r="N66" s="41"/>
      <c r="O66" s="41"/>
      <c r="P66" s="41"/>
      <c r="Q66" s="41"/>
    </row>
    <row r="67" spans="2:17" ht="15" customHeight="1">
      <c r="B67" s="41"/>
      <c r="C67" s="41"/>
      <c r="D67" s="41"/>
      <c r="E67" s="41"/>
      <c r="F67" s="41"/>
      <c r="G67" s="41"/>
      <c r="H67" s="41"/>
      <c r="I67" s="41"/>
      <c r="J67" s="41"/>
      <c r="K67" s="41"/>
      <c r="L67" s="41"/>
      <c r="M67" s="41"/>
      <c r="N67" s="41"/>
      <c r="O67" s="41"/>
      <c r="P67" s="41"/>
      <c r="Q67" s="41"/>
    </row>
    <row r="68" spans="2:17" ht="15" customHeight="1">
      <c r="B68" s="146"/>
      <c r="C68" s="41"/>
      <c r="D68" s="41"/>
      <c r="E68" s="41"/>
      <c r="F68" s="41"/>
      <c r="G68" s="41"/>
      <c r="H68" s="41"/>
      <c r="I68" s="41"/>
      <c r="J68" s="41"/>
      <c r="K68" s="41"/>
      <c r="L68" s="41"/>
      <c r="M68" s="41"/>
      <c r="N68" s="41"/>
      <c r="O68" s="41"/>
      <c r="P68" s="41"/>
      <c r="Q68" s="41"/>
    </row>
    <row r="69" spans="2:17" ht="15" customHeight="1">
      <c r="B69" s="41"/>
      <c r="C69" s="41"/>
      <c r="D69" s="41"/>
      <c r="E69" s="41"/>
      <c r="F69" s="41"/>
      <c r="G69" s="41"/>
      <c r="H69" s="41"/>
      <c r="I69" s="41"/>
      <c r="J69" s="41"/>
      <c r="K69" s="41"/>
      <c r="L69" s="41"/>
      <c r="M69" s="41"/>
      <c r="N69" s="41"/>
      <c r="O69" s="41"/>
      <c r="P69" s="41"/>
      <c r="Q69" s="41"/>
    </row>
    <row r="70" spans="2:17" ht="14.25">
      <c r="B70" s="146"/>
      <c r="C70" s="41"/>
      <c r="D70" s="41"/>
      <c r="E70" s="41"/>
      <c r="F70" s="41"/>
      <c r="G70" s="41"/>
      <c r="H70" s="41"/>
      <c r="I70" s="41"/>
      <c r="J70" s="41"/>
      <c r="K70" s="41"/>
      <c r="L70" s="41"/>
      <c r="M70" s="41"/>
      <c r="N70" s="41"/>
      <c r="O70" s="41"/>
      <c r="P70" s="41"/>
      <c r="Q70" s="41"/>
    </row>
    <row r="71" spans="2:17" ht="14.25">
      <c r="B71" s="146"/>
      <c r="C71" s="41"/>
      <c r="D71" s="41"/>
      <c r="E71" s="41"/>
      <c r="F71" s="41"/>
      <c r="G71" s="41"/>
      <c r="H71" s="41"/>
      <c r="I71" s="41"/>
      <c r="J71" s="41"/>
      <c r="K71" s="41"/>
      <c r="L71" s="41"/>
      <c r="M71" s="41"/>
      <c r="N71" s="41"/>
      <c r="O71" s="41"/>
      <c r="P71" s="41"/>
      <c r="Q71" s="41"/>
    </row>
    <row r="72" spans="2:17" ht="14.25">
      <c r="B72" s="146"/>
      <c r="C72" s="41"/>
      <c r="D72" s="41"/>
      <c r="E72" s="41"/>
      <c r="F72" s="41"/>
      <c r="G72" s="41"/>
      <c r="H72" s="41"/>
      <c r="I72" s="41"/>
      <c r="J72" s="41"/>
      <c r="K72" s="41"/>
      <c r="L72" s="41"/>
      <c r="M72" s="41"/>
      <c r="N72" s="41"/>
      <c r="O72" s="41"/>
      <c r="P72" s="41"/>
      <c r="Q72" s="41"/>
    </row>
    <row r="73" spans="2:17" ht="14.25">
      <c r="B73" s="146"/>
      <c r="C73" s="41"/>
      <c r="D73" s="41"/>
      <c r="E73" s="41"/>
      <c r="F73" s="41"/>
      <c r="G73" s="41"/>
      <c r="H73" s="41"/>
      <c r="I73" s="41"/>
      <c r="J73" s="41"/>
      <c r="K73" s="41"/>
      <c r="L73" s="41"/>
      <c r="M73" s="41"/>
      <c r="N73" s="41"/>
      <c r="O73" s="41"/>
      <c r="P73" s="41"/>
      <c r="Q73" s="41"/>
    </row>
    <row r="74" spans="2:17" ht="14.25">
      <c r="B74" s="146"/>
      <c r="C74" s="41"/>
      <c r="D74" s="41"/>
      <c r="E74" s="41"/>
      <c r="F74" s="41"/>
      <c r="G74" s="41"/>
      <c r="H74" s="41"/>
      <c r="I74" s="41"/>
      <c r="J74" s="41"/>
      <c r="K74" s="41"/>
      <c r="L74" s="41"/>
      <c r="M74" s="41"/>
      <c r="N74" s="41"/>
      <c r="O74" s="41"/>
      <c r="P74" s="41"/>
      <c r="Q74" s="41"/>
    </row>
    <row r="75" spans="2:17" ht="14.25">
      <c r="B75" s="146"/>
      <c r="C75" s="41"/>
      <c r="D75" s="41"/>
      <c r="E75" s="41"/>
      <c r="F75" s="41"/>
      <c r="G75" s="41"/>
      <c r="H75" s="41"/>
      <c r="I75" s="41"/>
      <c r="J75" s="41"/>
      <c r="K75" s="41"/>
      <c r="L75" s="41"/>
      <c r="M75" s="41"/>
      <c r="N75" s="41"/>
      <c r="O75" s="41"/>
      <c r="P75" s="41"/>
      <c r="Q75" s="41"/>
    </row>
    <row r="76" spans="2:17" ht="12" customHeight="1">
      <c r="B76" s="41"/>
      <c r="C76" s="41"/>
      <c r="D76" s="41"/>
      <c r="E76" s="41"/>
      <c r="F76" s="41"/>
      <c r="G76" s="41"/>
      <c r="H76" s="41"/>
      <c r="I76" s="41"/>
      <c r="J76" s="41"/>
      <c r="K76" s="41"/>
      <c r="L76" s="41"/>
      <c r="M76" s="41"/>
      <c r="N76" s="41"/>
      <c r="O76" s="41"/>
      <c r="P76" s="41"/>
      <c r="Q76" s="41"/>
    </row>
    <row r="77" spans="2:17" ht="14.25">
      <c r="B77" s="41"/>
      <c r="C77" s="41"/>
      <c r="D77" s="41"/>
      <c r="E77" s="41"/>
      <c r="F77" s="41"/>
      <c r="G77" s="41"/>
      <c r="H77" s="41"/>
      <c r="I77" s="41"/>
      <c r="J77" s="41"/>
      <c r="K77" s="41"/>
      <c r="L77" s="41"/>
      <c r="M77" s="41"/>
      <c r="N77" s="41"/>
      <c r="O77" s="41"/>
      <c r="P77" s="41"/>
      <c r="Q77" s="41"/>
    </row>
    <row r="78" spans="2:17" ht="14.25">
      <c r="B78" s="41"/>
      <c r="C78" s="41"/>
      <c r="D78" s="41"/>
      <c r="E78" s="41"/>
      <c r="F78" s="41"/>
      <c r="G78" s="41"/>
      <c r="H78" s="41"/>
      <c r="I78" s="41"/>
      <c r="J78" s="41"/>
      <c r="K78" s="41"/>
      <c r="L78" s="41"/>
      <c r="M78" s="41"/>
      <c r="N78" s="41"/>
      <c r="O78" s="41"/>
      <c r="P78" s="41"/>
      <c r="Q78" s="41"/>
    </row>
    <row r="79" spans="2:17" ht="14.25">
      <c r="B79" s="41"/>
      <c r="C79" s="41"/>
      <c r="D79" s="41"/>
      <c r="E79" s="41"/>
      <c r="F79" s="41"/>
      <c r="G79" s="41"/>
      <c r="H79" s="41"/>
      <c r="I79" s="41"/>
      <c r="J79" s="41"/>
      <c r="K79" s="41"/>
      <c r="L79" s="41"/>
      <c r="M79" s="41"/>
      <c r="N79" s="41"/>
      <c r="O79" s="41"/>
      <c r="P79" s="41"/>
      <c r="Q79" s="41"/>
    </row>
    <row r="80" spans="2:17" ht="14.25">
      <c r="B80" s="41"/>
      <c r="C80" s="41"/>
      <c r="D80" s="41"/>
      <c r="E80" s="41"/>
      <c r="F80" s="41"/>
      <c r="G80" s="41"/>
      <c r="H80" s="41"/>
      <c r="I80" s="41"/>
      <c r="J80" s="41"/>
      <c r="K80" s="41"/>
      <c r="L80" s="41"/>
      <c r="M80" s="41"/>
      <c r="N80" s="41"/>
      <c r="O80" s="41"/>
      <c r="P80" s="41"/>
      <c r="Q80" s="41"/>
    </row>
    <row r="81" spans="2:17" ht="14.25">
      <c r="B81" s="41"/>
      <c r="C81" s="41"/>
      <c r="D81" s="41"/>
      <c r="E81" s="41"/>
      <c r="F81" s="41"/>
      <c r="G81" s="41"/>
      <c r="H81" s="41"/>
      <c r="I81" s="41"/>
      <c r="J81" s="41"/>
      <c r="K81" s="41"/>
      <c r="L81" s="41"/>
      <c r="M81" s="41"/>
      <c r="N81" s="41"/>
      <c r="O81" s="41"/>
      <c r="P81" s="41"/>
      <c r="Q81" s="41"/>
    </row>
    <row r="82" spans="2:17" ht="14.25">
      <c r="B82" s="41"/>
      <c r="C82" s="41"/>
      <c r="D82" s="41"/>
      <c r="E82" s="41"/>
      <c r="F82" s="41"/>
      <c r="G82" s="41"/>
      <c r="H82" s="41"/>
      <c r="I82" s="41"/>
      <c r="J82" s="41"/>
      <c r="K82" s="41"/>
      <c r="L82" s="41"/>
      <c r="M82" s="41"/>
      <c r="N82" s="41"/>
      <c r="O82" s="41"/>
      <c r="P82" s="41"/>
      <c r="Q82" s="41"/>
    </row>
  </sheetData>
  <sheetProtection/>
  <mergeCells count="28">
    <mergeCell ref="B3:D3"/>
    <mergeCell ref="B4:D5"/>
    <mergeCell ref="E4:F4"/>
    <mergeCell ref="G4:L4"/>
    <mergeCell ref="E5:F5"/>
    <mergeCell ref="G5:H5"/>
    <mergeCell ref="I5:J5"/>
    <mergeCell ref="K5:L5"/>
    <mergeCell ref="B6:B22"/>
    <mergeCell ref="C6:D6"/>
    <mergeCell ref="C7:D7"/>
    <mergeCell ref="C8:D8"/>
    <mergeCell ref="C9:D9"/>
    <mergeCell ref="C10:D10"/>
    <mergeCell ref="C11:D11"/>
    <mergeCell ref="C12:D12"/>
    <mergeCell ref="C13:D13"/>
    <mergeCell ref="C14:D14"/>
    <mergeCell ref="C21:D21"/>
    <mergeCell ref="C22:D22"/>
    <mergeCell ref="B23:D23"/>
    <mergeCell ref="B24:L24"/>
    <mergeCell ref="C15:D15"/>
    <mergeCell ref="C16:D16"/>
    <mergeCell ref="C17:D17"/>
    <mergeCell ref="C18:D18"/>
    <mergeCell ref="C19:D19"/>
    <mergeCell ref="C20:D20"/>
  </mergeCells>
  <printOptions/>
  <pageMargins left="0.75" right="0.75" top="1" bottom="1" header="0.512" footer="0.512"/>
  <pageSetup horizontalDpi="600" verticalDpi="600" orientation="portrait" paperSize="9" scale="85" r:id="rId2"/>
  <drawing r:id="rId1"/>
</worksheet>
</file>

<file path=xl/worksheets/sheet16.xml><?xml version="1.0" encoding="utf-8"?>
<worksheet xmlns="http://schemas.openxmlformats.org/spreadsheetml/2006/main" xmlns:r="http://schemas.openxmlformats.org/officeDocument/2006/relationships">
  <dimension ref="A2:P35"/>
  <sheetViews>
    <sheetView tabSelected="1" zoomScaleSheetLayoutView="100" zoomScalePageLayoutView="0" workbookViewId="0" topLeftCell="A1">
      <selection activeCell="K23" sqref="K23"/>
    </sheetView>
  </sheetViews>
  <sheetFormatPr defaultColWidth="9.00390625" defaultRowHeight="13.5"/>
  <cols>
    <col min="1" max="1" width="4.50390625" style="0" customWidth="1"/>
  </cols>
  <sheetData>
    <row r="2" spans="1:16" ht="12.75">
      <c r="A2" s="815"/>
      <c r="B2" s="815"/>
      <c r="C2" s="815"/>
      <c r="D2" s="815"/>
      <c r="E2" s="815"/>
      <c r="F2" s="815"/>
      <c r="G2" s="815"/>
      <c r="H2" s="815"/>
      <c r="I2" s="815"/>
      <c r="J2" s="815"/>
      <c r="K2" s="815"/>
      <c r="L2" s="815"/>
      <c r="M2" s="815"/>
      <c r="N2" s="815"/>
      <c r="O2" s="815"/>
      <c r="P2" s="815"/>
    </row>
    <row r="3" spans="1:16" ht="12.75">
      <c r="A3" s="815"/>
      <c r="B3" s="815"/>
      <c r="C3" s="815"/>
      <c r="D3" s="815"/>
      <c r="E3" s="815"/>
      <c r="F3" s="815"/>
      <c r="G3" s="815"/>
      <c r="H3" s="815"/>
      <c r="I3" s="815"/>
      <c r="J3" s="815"/>
      <c r="K3" s="815"/>
      <c r="L3" s="815"/>
      <c r="M3" s="815"/>
      <c r="N3" s="815"/>
      <c r="O3" s="815"/>
      <c r="P3" s="815"/>
    </row>
    <row r="4" spans="1:16" ht="12.75">
      <c r="A4" s="815"/>
      <c r="B4" s="815"/>
      <c r="C4" s="815"/>
      <c r="D4" s="815"/>
      <c r="E4" s="815"/>
      <c r="F4" s="815"/>
      <c r="G4" s="815"/>
      <c r="H4" s="815"/>
      <c r="I4" s="815"/>
      <c r="J4" s="815"/>
      <c r="K4" s="815"/>
      <c r="L4" s="815"/>
      <c r="M4" s="815"/>
      <c r="N4" s="815"/>
      <c r="O4" s="815"/>
      <c r="P4" s="815"/>
    </row>
    <row r="5" spans="1:16" ht="12.75">
      <c r="A5" s="815"/>
      <c r="B5" s="815"/>
      <c r="C5" s="815"/>
      <c r="D5" s="815"/>
      <c r="E5" s="815"/>
      <c r="F5" s="815"/>
      <c r="G5" s="815"/>
      <c r="H5" s="815"/>
      <c r="I5" s="815"/>
      <c r="J5" s="815"/>
      <c r="K5" s="815"/>
      <c r="L5" s="815"/>
      <c r="M5" s="815"/>
      <c r="N5" s="815"/>
      <c r="O5" s="815"/>
      <c r="P5" s="815"/>
    </row>
    <row r="6" spans="1:16" ht="12.75">
      <c r="A6" s="428"/>
      <c r="B6" s="428"/>
      <c r="C6" s="428"/>
      <c r="D6" s="428"/>
      <c r="E6" s="428"/>
      <c r="F6" s="428"/>
      <c r="G6" s="428"/>
      <c r="H6" s="428"/>
      <c r="I6" s="428"/>
      <c r="J6" s="428"/>
      <c r="K6" s="428"/>
      <c r="L6" s="428"/>
      <c r="M6" s="428"/>
      <c r="N6" s="428"/>
      <c r="O6" s="428"/>
      <c r="P6" s="428"/>
    </row>
    <row r="7" spans="1:16" ht="12.75">
      <c r="A7" s="428"/>
      <c r="B7" s="428"/>
      <c r="C7" s="428"/>
      <c r="D7" s="428"/>
      <c r="E7" s="428"/>
      <c r="F7" s="428"/>
      <c r="G7" s="432"/>
      <c r="H7" s="432"/>
      <c r="I7" s="432"/>
      <c r="J7" s="432"/>
      <c r="K7" s="432"/>
      <c r="L7" s="428"/>
      <c r="M7" s="428"/>
      <c r="N7" s="428"/>
      <c r="O7" s="428"/>
      <c r="P7" s="428"/>
    </row>
    <row r="8" spans="1:16" ht="12.75">
      <c r="A8" s="428"/>
      <c r="B8" s="428"/>
      <c r="C8" s="428"/>
      <c r="D8" s="428"/>
      <c r="E8" s="428"/>
      <c r="F8" s="428"/>
      <c r="G8" s="809" t="s">
        <v>603</v>
      </c>
      <c r="H8" s="810"/>
      <c r="I8" s="810"/>
      <c r="J8" s="810"/>
      <c r="K8" s="811"/>
      <c r="L8" s="428"/>
      <c r="M8" s="428"/>
      <c r="N8" s="428"/>
      <c r="O8" s="428"/>
      <c r="P8" s="428"/>
    </row>
    <row r="9" spans="1:16" ht="12.75">
      <c r="A9" s="428"/>
      <c r="B9" s="428"/>
      <c r="C9" s="428"/>
      <c r="D9" s="428"/>
      <c r="E9" s="428"/>
      <c r="F9" s="428"/>
      <c r="G9" s="812"/>
      <c r="H9" s="813"/>
      <c r="I9" s="813"/>
      <c r="J9" s="813"/>
      <c r="K9" s="814"/>
      <c r="L9" s="428"/>
      <c r="M9" s="428"/>
      <c r="N9" s="428"/>
      <c r="O9" s="428"/>
      <c r="P9" s="428"/>
    </row>
    <row r="10" spans="1:16" ht="12.75">
      <c r="A10" s="428"/>
      <c r="B10" s="428"/>
      <c r="C10" s="428"/>
      <c r="D10" s="428"/>
      <c r="E10" s="428"/>
      <c r="F10" s="428"/>
      <c r="G10" s="819"/>
      <c r="H10" s="569"/>
      <c r="I10" s="569"/>
      <c r="J10" s="569"/>
      <c r="K10" s="820"/>
      <c r="L10" s="428"/>
      <c r="M10" s="428"/>
      <c r="N10" s="428"/>
      <c r="O10" s="428"/>
      <c r="P10" s="428"/>
    </row>
    <row r="11" spans="1:16" ht="12.75" customHeight="1">
      <c r="A11" s="428"/>
      <c r="B11" s="428"/>
      <c r="C11" s="428"/>
      <c r="D11" s="428"/>
      <c r="E11" s="428"/>
      <c r="F11" s="428"/>
      <c r="G11" s="816"/>
      <c r="H11" s="817"/>
      <c r="I11" s="817"/>
      <c r="J11" s="817"/>
      <c r="K11" s="818"/>
      <c r="L11" s="428"/>
      <c r="M11" s="428"/>
      <c r="N11" s="428"/>
      <c r="O11" s="428"/>
      <c r="P11" s="428"/>
    </row>
    <row r="12" spans="1:16" ht="12.75">
      <c r="A12" s="428"/>
      <c r="B12" s="428"/>
      <c r="C12" s="428"/>
      <c r="D12" s="428"/>
      <c r="E12" s="428"/>
      <c r="F12" s="428"/>
      <c r="G12" s="428"/>
      <c r="H12" s="435"/>
      <c r="I12" s="434"/>
      <c r="J12" s="428"/>
      <c r="K12" s="428"/>
      <c r="L12" s="428"/>
      <c r="M12" s="428"/>
      <c r="N12" s="428"/>
      <c r="O12" s="428"/>
      <c r="P12" s="428"/>
    </row>
    <row r="13" spans="1:16" ht="12.75">
      <c r="A13" s="428"/>
      <c r="B13" s="428"/>
      <c r="C13" s="428"/>
      <c r="D13" s="428"/>
      <c r="E13" s="428"/>
      <c r="F13" s="428"/>
      <c r="G13" s="809" t="s">
        <v>604</v>
      </c>
      <c r="H13" s="810"/>
      <c r="I13" s="810"/>
      <c r="J13" s="810"/>
      <c r="K13" s="811"/>
      <c r="L13" s="428"/>
      <c r="M13" s="428"/>
      <c r="N13" s="428"/>
      <c r="O13" s="428"/>
      <c r="P13" s="428"/>
    </row>
    <row r="14" spans="1:16" ht="12.75">
      <c r="A14" s="428"/>
      <c r="B14" s="428"/>
      <c r="C14" s="428"/>
      <c r="D14" s="428"/>
      <c r="E14" s="428"/>
      <c r="F14" s="428"/>
      <c r="G14" s="812"/>
      <c r="H14" s="813"/>
      <c r="I14" s="813"/>
      <c r="J14" s="813"/>
      <c r="K14" s="814"/>
      <c r="L14" s="428"/>
      <c r="M14" s="428"/>
      <c r="N14" s="428"/>
      <c r="O14" s="428"/>
      <c r="P14" s="428"/>
    </row>
    <row r="15" spans="1:16" ht="12.75">
      <c r="A15" s="428"/>
      <c r="B15" s="428"/>
      <c r="C15" s="428"/>
      <c r="D15" s="428"/>
      <c r="E15" s="428"/>
      <c r="F15" s="428"/>
      <c r="G15" s="819"/>
      <c r="H15" s="569"/>
      <c r="I15" s="569"/>
      <c r="J15" s="569"/>
      <c r="K15" s="820"/>
      <c r="L15" s="428"/>
      <c r="M15" s="428"/>
      <c r="N15" s="428"/>
      <c r="O15" s="428"/>
      <c r="P15" s="428"/>
    </row>
    <row r="16" spans="1:16" ht="12.75">
      <c r="A16" s="428"/>
      <c r="B16" s="428"/>
      <c r="C16" s="428"/>
      <c r="D16" s="428"/>
      <c r="E16" s="428"/>
      <c r="F16" s="428"/>
      <c r="G16" s="816"/>
      <c r="H16" s="817"/>
      <c r="I16" s="817"/>
      <c r="J16" s="817"/>
      <c r="K16" s="818"/>
      <c r="L16" s="428"/>
      <c r="M16" s="428"/>
      <c r="N16" s="428"/>
      <c r="O16" s="428"/>
      <c r="P16" s="428"/>
    </row>
    <row r="17" spans="1:16" ht="12.75">
      <c r="A17" s="428"/>
      <c r="B17" s="428"/>
      <c r="C17" s="428"/>
      <c r="D17" s="428"/>
      <c r="E17" s="428"/>
      <c r="F17" s="428"/>
      <c r="G17" s="428"/>
      <c r="H17" s="430"/>
      <c r="I17" s="429"/>
      <c r="J17" s="428"/>
      <c r="K17" s="428"/>
      <c r="L17" s="428"/>
      <c r="M17" s="428"/>
      <c r="N17" s="428"/>
      <c r="O17" s="428"/>
      <c r="P17" s="428"/>
    </row>
    <row r="18" spans="1:16" ht="12.75">
      <c r="A18" s="428"/>
      <c r="B18" s="428"/>
      <c r="C18" s="428"/>
      <c r="D18" s="428"/>
      <c r="E18" s="428"/>
      <c r="F18" s="428"/>
      <c r="G18" s="428"/>
      <c r="H18" s="433"/>
      <c r="I18" s="431"/>
      <c r="J18" s="428"/>
      <c r="K18" s="428"/>
      <c r="L18" s="428"/>
      <c r="M18" s="428"/>
      <c r="N18" s="428"/>
      <c r="O18" s="428"/>
      <c r="P18" s="428"/>
    </row>
    <row r="19" spans="1:16" ht="12.75">
      <c r="A19" s="428"/>
      <c r="B19" s="428"/>
      <c r="C19" s="428"/>
      <c r="D19" s="428"/>
      <c r="E19" s="428"/>
      <c r="F19" s="428"/>
      <c r="G19" s="809" t="s">
        <v>602</v>
      </c>
      <c r="H19" s="810"/>
      <c r="I19" s="810"/>
      <c r="J19" s="810"/>
      <c r="K19" s="811"/>
      <c r="L19" s="428"/>
      <c r="M19" s="428"/>
      <c r="N19" s="428"/>
      <c r="O19" s="428"/>
      <c r="P19" s="428"/>
    </row>
    <row r="20" spans="1:16" ht="12.75">
      <c r="A20" s="428"/>
      <c r="B20" s="428"/>
      <c r="C20" s="428"/>
      <c r="D20" s="428"/>
      <c r="E20" s="428"/>
      <c r="F20" s="428"/>
      <c r="G20" s="812"/>
      <c r="H20" s="813"/>
      <c r="I20" s="813"/>
      <c r="J20" s="813"/>
      <c r="K20" s="814"/>
      <c r="L20" s="428"/>
      <c r="M20" s="428"/>
      <c r="N20" s="428"/>
      <c r="O20" s="428"/>
      <c r="P20" s="428"/>
    </row>
    <row r="21" spans="1:16" ht="12.75">
      <c r="A21" s="428"/>
      <c r="B21" s="428"/>
      <c r="C21" s="428"/>
      <c r="D21" s="428"/>
      <c r="E21" s="428"/>
      <c r="F21" s="428"/>
      <c r="G21" s="819"/>
      <c r="H21" s="569"/>
      <c r="I21" s="569"/>
      <c r="J21" s="569"/>
      <c r="K21" s="820"/>
      <c r="L21" s="428"/>
      <c r="M21" s="428"/>
      <c r="N21" s="428"/>
      <c r="O21" s="428"/>
      <c r="P21" s="428"/>
    </row>
    <row r="22" spans="1:16" ht="12.75">
      <c r="A22" s="428"/>
      <c r="B22" s="428"/>
      <c r="C22" s="428"/>
      <c r="D22" s="428"/>
      <c r="E22" s="428"/>
      <c r="F22" s="428"/>
      <c r="G22" s="816"/>
      <c r="H22" s="817"/>
      <c r="I22" s="817"/>
      <c r="J22" s="817"/>
      <c r="K22" s="818"/>
      <c r="L22" s="428"/>
      <c r="M22" s="428"/>
      <c r="N22" s="428"/>
      <c r="O22" s="428"/>
      <c r="P22" s="428"/>
    </row>
    <row r="23" spans="1:16" ht="12.75">
      <c r="A23" s="428"/>
      <c r="B23" s="428"/>
      <c r="C23" s="428"/>
      <c r="D23" s="428"/>
      <c r="E23" s="428"/>
      <c r="F23" s="428"/>
      <c r="G23" s="428"/>
      <c r="H23" s="435"/>
      <c r="I23" s="434"/>
      <c r="J23" s="428"/>
      <c r="K23" s="428"/>
      <c r="L23" s="428"/>
      <c r="M23" s="428"/>
      <c r="N23" s="428"/>
      <c r="O23" s="428"/>
      <c r="P23" s="428"/>
    </row>
    <row r="24" spans="1:16" ht="12.75">
      <c r="A24" s="428"/>
      <c r="B24" s="428"/>
      <c r="C24" s="428"/>
      <c r="D24" s="429"/>
      <c r="E24" s="427"/>
      <c r="F24" s="427"/>
      <c r="G24" s="427"/>
      <c r="H24" s="430"/>
      <c r="I24" s="427"/>
      <c r="J24" s="427"/>
      <c r="K24" s="427"/>
      <c r="L24" s="427"/>
      <c r="M24" s="430"/>
      <c r="N24" s="428"/>
      <c r="O24" s="428"/>
      <c r="P24" s="428"/>
    </row>
    <row r="25" spans="1:16" ht="12.75">
      <c r="A25" s="428"/>
      <c r="B25" s="428"/>
      <c r="C25" s="428"/>
      <c r="D25" s="431"/>
      <c r="E25" s="428"/>
      <c r="F25" s="428"/>
      <c r="G25" s="428"/>
      <c r="H25" s="433"/>
      <c r="I25" s="428"/>
      <c r="J25" s="428"/>
      <c r="K25" s="428"/>
      <c r="L25" s="428"/>
      <c r="M25" s="433"/>
      <c r="N25" s="428"/>
      <c r="O25" s="428"/>
      <c r="P25" s="428"/>
    </row>
    <row r="26" spans="1:16" ht="12.75">
      <c r="A26" s="428"/>
      <c r="B26" s="428"/>
      <c r="C26" s="428"/>
      <c r="D26" s="431"/>
      <c r="E26" s="428"/>
      <c r="F26" s="428"/>
      <c r="G26" s="428"/>
      <c r="H26" s="433"/>
      <c r="I26" s="428"/>
      <c r="J26" s="428"/>
      <c r="K26" s="428"/>
      <c r="L26" s="428"/>
      <c r="M26" s="433"/>
      <c r="N26" s="428"/>
      <c r="O26" s="428"/>
      <c r="P26" s="428"/>
    </row>
    <row r="27" spans="1:16" ht="12.75">
      <c r="A27" s="428"/>
      <c r="B27" s="809" t="s">
        <v>605</v>
      </c>
      <c r="C27" s="810"/>
      <c r="D27" s="810"/>
      <c r="E27" s="811"/>
      <c r="F27" s="428"/>
      <c r="G27" s="962" t="s">
        <v>607</v>
      </c>
      <c r="H27" s="962"/>
      <c r="I27" s="962"/>
      <c r="J27" s="962"/>
      <c r="K27" s="428"/>
      <c r="L27" s="962" t="s">
        <v>606</v>
      </c>
      <c r="M27" s="962"/>
      <c r="N27" s="962"/>
      <c r="O27" s="962"/>
      <c r="P27" s="428"/>
    </row>
    <row r="28" spans="1:16" ht="12.75">
      <c r="A28" s="428"/>
      <c r="B28" s="812"/>
      <c r="C28" s="813"/>
      <c r="D28" s="813"/>
      <c r="E28" s="814"/>
      <c r="F28" s="428"/>
      <c r="G28" s="962"/>
      <c r="H28" s="962"/>
      <c r="I28" s="962"/>
      <c r="J28" s="962"/>
      <c r="K28" s="428"/>
      <c r="L28" s="962"/>
      <c r="M28" s="962"/>
      <c r="N28" s="962"/>
      <c r="O28" s="962"/>
      <c r="P28" s="428"/>
    </row>
    <row r="29" spans="1:16" ht="18" customHeight="1">
      <c r="A29" s="428"/>
      <c r="B29" s="963"/>
      <c r="C29" s="964"/>
      <c r="D29" s="963"/>
      <c r="E29" s="964"/>
      <c r="F29" s="428"/>
      <c r="G29" s="962"/>
      <c r="H29" s="962"/>
      <c r="I29" s="962"/>
      <c r="J29" s="962"/>
      <c r="K29" s="428"/>
      <c r="L29" s="963"/>
      <c r="M29" s="964"/>
      <c r="N29" s="963"/>
      <c r="O29" s="964"/>
      <c r="P29" s="428"/>
    </row>
    <row r="30" spans="1:16" ht="18" customHeight="1">
      <c r="A30" s="428"/>
      <c r="B30" s="963"/>
      <c r="C30" s="964"/>
      <c r="D30" s="963"/>
      <c r="E30" s="964"/>
      <c r="F30" s="428"/>
      <c r="G30" s="962"/>
      <c r="H30" s="962"/>
      <c r="I30" s="962"/>
      <c r="J30" s="962"/>
      <c r="K30" s="428"/>
      <c r="L30" s="963"/>
      <c r="M30" s="964"/>
      <c r="N30" s="963"/>
      <c r="O30" s="964"/>
      <c r="P30" s="428"/>
    </row>
    <row r="31" spans="1:16" ht="18" customHeight="1">
      <c r="A31" s="428"/>
      <c r="B31" s="963"/>
      <c r="C31" s="964"/>
      <c r="D31" s="963"/>
      <c r="E31" s="964"/>
      <c r="F31" s="428"/>
      <c r="G31" s="962"/>
      <c r="H31" s="962"/>
      <c r="I31" s="962"/>
      <c r="J31" s="962"/>
      <c r="K31" s="428"/>
      <c r="L31" s="963"/>
      <c r="M31" s="964"/>
      <c r="N31" s="963"/>
      <c r="O31" s="964"/>
      <c r="P31" s="428"/>
    </row>
    <row r="32" spans="1:16" ht="18" customHeight="1">
      <c r="A32" s="428"/>
      <c r="B32" s="963"/>
      <c r="C32" s="964"/>
      <c r="D32" s="963"/>
      <c r="E32" s="964"/>
      <c r="F32" s="428"/>
      <c r="G32" s="962"/>
      <c r="H32" s="962"/>
      <c r="I32" s="962"/>
      <c r="J32" s="962"/>
      <c r="K32" s="428"/>
      <c r="L32" s="963"/>
      <c r="M32" s="964"/>
      <c r="N32" s="963"/>
      <c r="O32" s="964"/>
      <c r="P32" s="428"/>
    </row>
    <row r="33" spans="1:16" ht="18" customHeight="1">
      <c r="A33" s="428"/>
      <c r="B33" s="963"/>
      <c r="C33" s="964"/>
      <c r="D33" s="963"/>
      <c r="E33" s="964"/>
      <c r="F33" s="428"/>
      <c r="G33" s="428"/>
      <c r="H33" s="428"/>
      <c r="I33" s="428"/>
      <c r="J33" s="428"/>
      <c r="K33" s="428"/>
      <c r="L33" s="963"/>
      <c r="M33" s="964"/>
      <c r="N33" s="963"/>
      <c r="O33" s="964"/>
      <c r="P33" s="428"/>
    </row>
    <row r="34" spans="1:16" ht="18" customHeight="1">
      <c r="A34" s="428"/>
      <c r="B34" s="963"/>
      <c r="C34" s="964"/>
      <c r="D34" s="963"/>
      <c r="E34" s="964"/>
      <c r="F34" s="428"/>
      <c r="G34" s="428"/>
      <c r="H34" s="428"/>
      <c r="I34" s="428"/>
      <c r="J34" s="428"/>
      <c r="K34" s="428"/>
      <c r="L34" s="963"/>
      <c r="M34" s="964"/>
      <c r="N34" s="963"/>
      <c r="O34" s="964"/>
      <c r="P34" s="428"/>
    </row>
    <row r="35" spans="1:16" ht="12.75">
      <c r="A35" s="428"/>
      <c r="B35" s="428"/>
      <c r="C35" s="428"/>
      <c r="D35" s="428"/>
      <c r="E35" s="428"/>
      <c r="F35" s="428"/>
      <c r="G35" s="428"/>
      <c r="H35" s="428"/>
      <c r="I35" s="428"/>
      <c r="J35" s="428"/>
      <c r="K35" s="428"/>
      <c r="L35" s="428"/>
      <c r="M35" s="428"/>
      <c r="N35" s="428"/>
      <c r="O35" s="428"/>
      <c r="P35" s="428"/>
    </row>
  </sheetData>
  <sheetProtection/>
  <mergeCells count="35">
    <mergeCell ref="N32:O32"/>
    <mergeCell ref="L33:M33"/>
    <mergeCell ref="N33:O33"/>
    <mergeCell ref="L34:M34"/>
    <mergeCell ref="N34:O34"/>
    <mergeCell ref="G15:K16"/>
    <mergeCell ref="G21:K22"/>
    <mergeCell ref="D32:E32"/>
    <mergeCell ref="D33:E33"/>
    <mergeCell ref="D34:E34"/>
    <mergeCell ref="L29:M29"/>
    <mergeCell ref="N29:O29"/>
    <mergeCell ref="L30:M30"/>
    <mergeCell ref="N30:O30"/>
    <mergeCell ref="L31:M31"/>
    <mergeCell ref="N31:O31"/>
    <mergeCell ref="L32:M32"/>
    <mergeCell ref="G27:J28"/>
    <mergeCell ref="G29:J32"/>
    <mergeCell ref="B29:C29"/>
    <mergeCell ref="D29:E29"/>
    <mergeCell ref="B30:C30"/>
    <mergeCell ref="D30:E30"/>
    <mergeCell ref="B31:C31"/>
    <mergeCell ref="B32:C32"/>
    <mergeCell ref="B27:E28"/>
    <mergeCell ref="L27:O28"/>
    <mergeCell ref="B33:C33"/>
    <mergeCell ref="B34:C34"/>
    <mergeCell ref="G19:K20"/>
    <mergeCell ref="A2:P5"/>
    <mergeCell ref="G8:K9"/>
    <mergeCell ref="G10:K11"/>
    <mergeCell ref="G13:K14"/>
    <mergeCell ref="D31:E31"/>
  </mergeCells>
  <printOptions/>
  <pageMargins left="0" right="0" top="0" bottom="0" header="0.5118110236220472" footer="0.5118110236220472"/>
  <pageSetup fitToHeight="0" horizontalDpi="600" verticalDpi="600" orientation="landscape" paperSize="9" r:id="rId2"/>
  <drawing r:id="rId1"/>
</worksheet>
</file>

<file path=xl/worksheets/sheet17.xml><?xml version="1.0" encoding="utf-8"?>
<worksheet xmlns="http://schemas.openxmlformats.org/spreadsheetml/2006/main" xmlns:r="http://schemas.openxmlformats.org/officeDocument/2006/relationships">
  <dimension ref="A1:C16"/>
  <sheetViews>
    <sheetView zoomScalePageLayoutView="0" workbookViewId="0" topLeftCell="A1">
      <selection activeCell="A1" sqref="A1"/>
    </sheetView>
  </sheetViews>
  <sheetFormatPr defaultColWidth="9.00390625" defaultRowHeight="13.5"/>
  <cols>
    <col min="1" max="1" width="5.00390625" style="0" customWidth="1"/>
    <col min="2" max="2" width="20.625" style="0" customWidth="1"/>
    <col min="3" max="3" width="60.25390625" style="0" customWidth="1"/>
  </cols>
  <sheetData>
    <row r="1" ht="22.5" customHeight="1">
      <c r="C1" s="107" t="s">
        <v>292</v>
      </c>
    </row>
    <row r="3" spans="1:3" ht="15.75">
      <c r="A3" s="833" t="s">
        <v>293</v>
      </c>
      <c r="B3" s="834"/>
      <c r="C3" s="834"/>
    </row>
    <row r="4" ht="18.75" customHeight="1"/>
    <row r="5" spans="1:3" ht="21.75" customHeight="1">
      <c r="A5" s="575" t="s">
        <v>294</v>
      </c>
      <c r="B5" s="575"/>
      <c r="C5" s="575"/>
    </row>
    <row r="6" spans="1:3" ht="168" customHeight="1">
      <c r="A6" s="575"/>
      <c r="B6" s="575"/>
      <c r="C6" s="575"/>
    </row>
    <row r="7" spans="1:3" ht="21.75" customHeight="1">
      <c r="A7" s="575" t="s">
        <v>295</v>
      </c>
      <c r="B7" s="575"/>
      <c r="C7" s="575"/>
    </row>
    <row r="8" spans="1:3" ht="168" customHeight="1">
      <c r="A8" s="575"/>
      <c r="B8" s="575"/>
      <c r="C8" s="575"/>
    </row>
    <row r="9" spans="1:3" ht="21.75" customHeight="1">
      <c r="A9" s="575" t="s">
        <v>296</v>
      </c>
      <c r="B9" s="575"/>
      <c r="C9" s="575"/>
    </row>
    <row r="10" spans="1:3" ht="168" customHeight="1">
      <c r="A10" s="575"/>
      <c r="B10" s="575"/>
      <c r="C10" s="575"/>
    </row>
    <row r="11" spans="1:3" ht="21" customHeight="1">
      <c r="A11" s="830" t="s">
        <v>383</v>
      </c>
      <c r="B11" s="831"/>
      <c r="C11" s="832"/>
    </row>
    <row r="12" spans="1:3" ht="157.5" customHeight="1">
      <c r="A12" s="830"/>
      <c r="B12" s="831"/>
      <c r="C12" s="832"/>
    </row>
    <row r="13" spans="1:3" ht="21.75" customHeight="1">
      <c r="A13" s="575" t="s">
        <v>297</v>
      </c>
      <c r="B13" s="575"/>
      <c r="C13" s="575"/>
    </row>
    <row r="14" spans="1:3" ht="21.75" customHeight="1">
      <c r="A14" s="821" t="s">
        <v>298</v>
      </c>
      <c r="B14" s="822"/>
      <c r="C14" s="823"/>
    </row>
    <row r="15" spans="1:3" ht="21.75" customHeight="1">
      <c r="A15" s="824"/>
      <c r="B15" s="825"/>
      <c r="C15" s="826"/>
    </row>
    <row r="16" spans="1:3" ht="45" customHeight="1">
      <c r="A16" s="827"/>
      <c r="B16" s="828"/>
      <c r="C16" s="829"/>
    </row>
  </sheetData>
  <sheetProtection/>
  <mergeCells count="11">
    <mergeCell ref="A3:C3"/>
    <mergeCell ref="A5:C5"/>
    <mergeCell ref="A6:C6"/>
    <mergeCell ref="A7:C7"/>
    <mergeCell ref="A8:C8"/>
    <mergeCell ref="A9:C9"/>
    <mergeCell ref="A13:C13"/>
    <mergeCell ref="A14:C16"/>
    <mergeCell ref="A10:C10"/>
    <mergeCell ref="A11:C11"/>
    <mergeCell ref="A12:C12"/>
  </mergeCells>
  <printOptions/>
  <pageMargins left="0.75" right="0.75" top="1" bottom="1" header="0.512" footer="0.512"/>
  <pageSetup horizontalDpi="600" verticalDpi="600" orientation="portrait" paperSize="9" r:id="rId1"/>
  <rowBreaks count="1" manualBreakCount="1">
    <brk id="10" max="255" man="1"/>
  </rowBreaks>
</worksheet>
</file>

<file path=xl/worksheets/sheet18.xml><?xml version="1.0" encoding="utf-8"?>
<worksheet xmlns="http://schemas.openxmlformats.org/spreadsheetml/2006/main" xmlns:r="http://schemas.openxmlformats.org/officeDocument/2006/relationships">
  <dimension ref="A1:A14"/>
  <sheetViews>
    <sheetView zoomScalePageLayoutView="0" workbookViewId="0" topLeftCell="A1">
      <selection activeCell="A1" sqref="A1"/>
    </sheetView>
  </sheetViews>
  <sheetFormatPr defaultColWidth="9.00390625" defaultRowHeight="13.5"/>
  <cols>
    <col min="1" max="1" width="88.50390625" style="0" customWidth="1"/>
    <col min="2" max="2" width="1.12109375" style="0" customWidth="1"/>
  </cols>
  <sheetData>
    <row r="1" ht="12.75">
      <c r="A1" s="107" t="s">
        <v>316</v>
      </c>
    </row>
    <row r="2" ht="14.25" customHeight="1"/>
    <row r="3" ht="15.75">
      <c r="A3" s="147" t="s">
        <v>317</v>
      </c>
    </row>
    <row r="4" ht="15" customHeight="1"/>
    <row r="5" ht="12.75">
      <c r="A5" s="148" t="s">
        <v>318</v>
      </c>
    </row>
    <row r="6" ht="128.25" customHeight="1">
      <c r="A6" s="149"/>
    </row>
    <row r="7" ht="12.75">
      <c r="A7" s="148" t="s">
        <v>380</v>
      </c>
    </row>
    <row r="8" ht="129" customHeight="1">
      <c r="A8" s="149"/>
    </row>
    <row r="9" ht="12.75">
      <c r="A9" s="148" t="s">
        <v>319</v>
      </c>
    </row>
    <row r="10" ht="129" customHeight="1">
      <c r="A10" s="150"/>
    </row>
    <row r="11" ht="12.75">
      <c r="A11" s="148" t="s">
        <v>320</v>
      </c>
    </row>
    <row r="12" ht="129" customHeight="1">
      <c r="A12" s="150"/>
    </row>
    <row r="13" ht="12.75">
      <c r="A13" s="148" t="s">
        <v>321</v>
      </c>
    </row>
    <row r="14" ht="129" customHeight="1">
      <c r="A14" s="151" t="s">
        <v>322</v>
      </c>
    </row>
  </sheetData>
  <sheetProtection/>
  <printOptions/>
  <pageMargins left="0.75" right="0.75" top="1" bottom="1" header="0.512" footer="0.512"/>
  <pageSetup horizontalDpi="600" verticalDpi="600" orientation="portrait" paperSize="9" scale="96" r:id="rId1"/>
</worksheet>
</file>

<file path=xl/worksheets/sheet19.xml><?xml version="1.0" encoding="utf-8"?>
<worksheet xmlns="http://schemas.openxmlformats.org/spreadsheetml/2006/main" xmlns:r="http://schemas.openxmlformats.org/officeDocument/2006/relationships">
  <dimension ref="A1:O63"/>
  <sheetViews>
    <sheetView view="pageBreakPreview" zoomScale="85" zoomScaleSheetLayoutView="85" zoomScalePageLayoutView="0" workbookViewId="0" topLeftCell="A1">
      <selection activeCell="B1" sqref="B1:O1"/>
    </sheetView>
  </sheetViews>
  <sheetFormatPr defaultColWidth="9.00390625" defaultRowHeight="13.5"/>
  <cols>
    <col min="1" max="1" width="0.5" style="0" customWidth="1"/>
    <col min="2" max="2" width="2.75390625" style="0" customWidth="1"/>
    <col min="3" max="3" width="6.00390625" style="0" customWidth="1"/>
    <col min="4" max="4" width="13.125" style="0" customWidth="1"/>
    <col min="5" max="5" width="7.25390625" style="0" customWidth="1"/>
    <col min="6" max="6" width="14.375" style="0" customWidth="1"/>
    <col min="8" max="8" width="11.50390625" style="0" customWidth="1"/>
    <col min="9" max="13" width="4.125" style="0" customWidth="1"/>
    <col min="14" max="14" width="3.75390625" style="0" customWidth="1"/>
  </cols>
  <sheetData>
    <row r="1" spans="1:15" ht="24" customHeight="1">
      <c r="A1" s="63"/>
      <c r="B1" s="886" t="s">
        <v>127</v>
      </c>
      <c r="C1" s="886"/>
      <c r="D1" s="886"/>
      <c r="E1" s="886"/>
      <c r="F1" s="886"/>
      <c r="G1" s="886"/>
      <c r="H1" s="886"/>
      <c r="I1" s="886"/>
      <c r="J1" s="886"/>
      <c r="K1" s="886"/>
      <c r="L1" s="886"/>
      <c r="M1" s="886"/>
      <c r="N1" s="886"/>
      <c r="O1" s="886"/>
    </row>
    <row r="2" spans="1:15" ht="12" customHeight="1">
      <c r="A2" s="64"/>
      <c r="B2" s="198"/>
      <c r="C2" s="198"/>
      <c r="D2" s="198"/>
      <c r="E2" s="198"/>
      <c r="F2" s="198"/>
      <c r="G2" s="198"/>
      <c r="H2" s="198"/>
      <c r="I2" s="198"/>
      <c r="J2" s="197"/>
      <c r="K2" s="198"/>
      <c r="L2" s="198"/>
      <c r="M2" s="887" t="s">
        <v>283</v>
      </c>
      <c r="N2" s="887"/>
      <c r="O2" s="887"/>
    </row>
    <row r="3" spans="1:15" ht="12.75">
      <c r="A3" s="64"/>
      <c r="B3" s="888" t="s">
        <v>374</v>
      </c>
      <c r="C3" s="888"/>
      <c r="D3" s="888"/>
      <c r="E3" s="888"/>
      <c r="F3" s="888"/>
      <c r="G3" s="888"/>
      <c r="H3" s="888"/>
      <c r="I3" s="888"/>
      <c r="J3" s="888"/>
      <c r="K3" s="888"/>
      <c r="L3" s="888"/>
      <c r="M3" s="888"/>
      <c r="N3" s="888"/>
      <c r="O3" s="888"/>
    </row>
    <row r="4" spans="1:15" ht="5.25" customHeight="1">
      <c r="A4" s="64"/>
      <c r="B4" s="64"/>
      <c r="C4" s="64"/>
      <c r="D4" s="64"/>
      <c r="E4" s="64"/>
      <c r="F4" s="64"/>
      <c r="G4" s="64"/>
      <c r="H4" s="64"/>
      <c r="I4" s="64"/>
      <c r="J4" s="64"/>
      <c r="K4" s="64"/>
      <c r="L4" s="64"/>
      <c r="M4" s="64"/>
      <c r="N4" s="64"/>
      <c r="O4" s="64"/>
    </row>
    <row r="5" spans="1:15" ht="12" customHeight="1">
      <c r="A5" s="64"/>
      <c r="B5" s="889" t="s">
        <v>128</v>
      </c>
      <c r="C5" s="879"/>
      <c r="D5" s="218" t="s">
        <v>129</v>
      </c>
      <c r="E5" s="219"/>
      <c r="F5" s="219"/>
      <c r="G5" s="218" t="s">
        <v>130</v>
      </c>
      <c r="H5" s="219"/>
      <c r="I5" s="219"/>
      <c r="J5" s="219"/>
      <c r="K5" s="219"/>
      <c r="L5" s="219"/>
      <c r="M5" s="219"/>
      <c r="N5" s="219"/>
      <c r="O5" s="220"/>
    </row>
    <row r="6" spans="1:15" ht="15.75" customHeight="1">
      <c r="A6" s="64"/>
      <c r="B6" s="880"/>
      <c r="C6" s="881"/>
      <c r="D6" s="890"/>
      <c r="E6" s="863"/>
      <c r="F6" s="863"/>
      <c r="G6" s="863"/>
      <c r="H6" s="863"/>
      <c r="I6" s="863"/>
      <c r="J6" s="863"/>
      <c r="K6" s="863"/>
      <c r="L6" s="863"/>
      <c r="M6" s="863"/>
      <c r="N6" s="863"/>
      <c r="O6" s="891"/>
    </row>
    <row r="7" spans="1:15" ht="12" customHeight="1">
      <c r="A7" s="64"/>
      <c r="B7" s="880"/>
      <c r="C7" s="881"/>
      <c r="D7" s="221" t="s">
        <v>131</v>
      </c>
      <c r="E7" s="222"/>
      <c r="F7" s="222"/>
      <c r="G7" s="221" t="s">
        <v>132</v>
      </c>
      <c r="H7" s="222"/>
      <c r="I7" s="222"/>
      <c r="J7" s="221" t="s">
        <v>133</v>
      </c>
      <c r="K7" s="221"/>
      <c r="L7" s="221"/>
      <c r="M7" s="221"/>
      <c r="N7" s="222"/>
      <c r="O7" s="223"/>
    </row>
    <row r="8" spans="1:15" ht="15.75" customHeight="1">
      <c r="A8" s="64"/>
      <c r="B8" s="882"/>
      <c r="C8" s="883"/>
      <c r="D8" s="892"/>
      <c r="E8" s="893"/>
      <c r="F8" s="893"/>
      <c r="G8" s="893" t="s">
        <v>134</v>
      </c>
      <c r="H8" s="893"/>
      <c r="I8" s="893"/>
      <c r="J8" s="893" t="s">
        <v>134</v>
      </c>
      <c r="K8" s="893"/>
      <c r="L8" s="893"/>
      <c r="M8" s="893"/>
      <c r="N8" s="893"/>
      <c r="O8" s="894"/>
    </row>
    <row r="9" spans="1:15" ht="12" customHeight="1">
      <c r="A9" s="64"/>
      <c r="B9" s="878" t="s">
        <v>135</v>
      </c>
      <c r="C9" s="879"/>
      <c r="D9" s="224" t="s">
        <v>136</v>
      </c>
      <c r="E9" s="219"/>
      <c r="F9" s="218" t="s">
        <v>137</v>
      </c>
      <c r="G9" s="218" t="s">
        <v>130</v>
      </c>
      <c r="H9" s="219"/>
      <c r="I9" s="219"/>
      <c r="J9" s="884" t="s">
        <v>138</v>
      </c>
      <c r="K9" s="884"/>
      <c r="L9" s="884"/>
      <c r="M9" s="884"/>
      <c r="N9" s="884"/>
      <c r="O9" s="885"/>
    </row>
    <row r="10" spans="1:15" ht="15.75" customHeight="1">
      <c r="A10" s="64"/>
      <c r="B10" s="880"/>
      <c r="C10" s="881"/>
      <c r="D10" s="858" t="s">
        <v>139</v>
      </c>
      <c r="E10" s="859"/>
      <c r="F10" s="862" t="s">
        <v>140</v>
      </c>
      <c r="G10" s="863"/>
      <c r="H10" s="863"/>
      <c r="I10" s="863"/>
      <c r="J10" s="222"/>
      <c r="K10" s="222"/>
      <c r="L10" s="222"/>
      <c r="M10" s="222"/>
      <c r="N10" s="222"/>
      <c r="O10" s="223"/>
    </row>
    <row r="11" spans="1:15" ht="15.75" customHeight="1">
      <c r="A11" s="64"/>
      <c r="B11" s="880"/>
      <c r="C11" s="881"/>
      <c r="D11" s="877"/>
      <c r="E11" s="859"/>
      <c r="F11" s="862"/>
      <c r="G11" s="863"/>
      <c r="H11" s="863"/>
      <c r="I11" s="863"/>
      <c r="J11" s="222"/>
      <c r="K11" s="859" t="s">
        <v>280</v>
      </c>
      <c r="L11" s="859"/>
      <c r="M11" s="859"/>
      <c r="N11" s="859"/>
      <c r="O11" s="876"/>
    </row>
    <row r="12" spans="1:15" ht="15.75" customHeight="1">
      <c r="A12" s="64"/>
      <c r="B12" s="880"/>
      <c r="C12" s="881"/>
      <c r="D12" s="858" t="s">
        <v>141</v>
      </c>
      <c r="E12" s="859"/>
      <c r="F12" s="862" t="s">
        <v>140</v>
      </c>
      <c r="G12" s="863"/>
      <c r="H12" s="863"/>
      <c r="I12" s="863"/>
      <c r="J12" s="222"/>
      <c r="K12" s="222"/>
      <c r="L12" s="222"/>
      <c r="M12" s="222"/>
      <c r="N12" s="222"/>
      <c r="O12" s="223"/>
    </row>
    <row r="13" spans="1:15" ht="15.75" customHeight="1">
      <c r="A13" s="64"/>
      <c r="B13" s="880"/>
      <c r="C13" s="881"/>
      <c r="D13" s="877"/>
      <c r="E13" s="859"/>
      <c r="F13" s="862"/>
      <c r="G13" s="863"/>
      <c r="H13" s="863"/>
      <c r="I13" s="863"/>
      <c r="J13" s="222"/>
      <c r="K13" s="859" t="s">
        <v>281</v>
      </c>
      <c r="L13" s="859"/>
      <c r="M13" s="859"/>
      <c r="N13" s="859"/>
      <c r="O13" s="876"/>
    </row>
    <row r="14" spans="1:15" ht="15.75" customHeight="1">
      <c r="A14" s="64"/>
      <c r="B14" s="880"/>
      <c r="C14" s="881"/>
      <c r="D14" s="858" t="s">
        <v>142</v>
      </c>
      <c r="E14" s="859"/>
      <c r="F14" s="862" t="s">
        <v>140</v>
      </c>
      <c r="G14" s="863"/>
      <c r="H14" s="863"/>
      <c r="I14" s="863"/>
      <c r="J14" s="222"/>
      <c r="K14" s="222"/>
      <c r="L14" s="222"/>
      <c r="M14" s="222"/>
      <c r="N14" s="222"/>
      <c r="O14" s="223"/>
    </row>
    <row r="15" spans="1:15" ht="15.75" customHeight="1">
      <c r="A15" s="64"/>
      <c r="B15" s="880"/>
      <c r="C15" s="881"/>
      <c r="D15" s="877"/>
      <c r="E15" s="859"/>
      <c r="F15" s="862"/>
      <c r="G15" s="863"/>
      <c r="H15" s="863"/>
      <c r="I15" s="863"/>
      <c r="J15" s="859" t="s">
        <v>143</v>
      </c>
      <c r="K15" s="859"/>
      <c r="L15" s="859"/>
      <c r="M15" s="859"/>
      <c r="N15" s="859"/>
      <c r="O15" s="876"/>
    </row>
    <row r="16" spans="1:15" ht="15.75" customHeight="1">
      <c r="A16" s="64"/>
      <c r="B16" s="880"/>
      <c r="C16" s="881"/>
      <c r="D16" s="858" t="s">
        <v>144</v>
      </c>
      <c r="E16" s="859"/>
      <c r="F16" s="862" t="s">
        <v>140</v>
      </c>
      <c r="G16" s="863"/>
      <c r="H16" s="863"/>
      <c r="I16" s="863"/>
      <c r="J16" s="222"/>
      <c r="K16" s="222"/>
      <c r="L16" s="222"/>
      <c r="M16" s="222"/>
      <c r="N16" s="222"/>
      <c r="O16" s="223"/>
    </row>
    <row r="17" spans="1:15" ht="15.75" customHeight="1">
      <c r="A17" s="64"/>
      <c r="B17" s="882"/>
      <c r="C17" s="883"/>
      <c r="D17" s="860"/>
      <c r="E17" s="861"/>
      <c r="F17" s="862"/>
      <c r="G17" s="863"/>
      <c r="H17" s="863"/>
      <c r="I17" s="863"/>
      <c r="J17" s="225"/>
      <c r="K17" s="861" t="s">
        <v>282</v>
      </c>
      <c r="L17" s="861"/>
      <c r="M17" s="861"/>
      <c r="N17" s="861"/>
      <c r="O17" s="864"/>
    </row>
    <row r="18" spans="1:15" ht="15.75" customHeight="1">
      <c r="A18" s="64"/>
      <c r="B18" s="865" t="s">
        <v>145</v>
      </c>
      <c r="C18" s="866"/>
      <c r="D18" s="203"/>
      <c r="E18" s="203"/>
      <c r="F18" s="837" t="s">
        <v>146</v>
      </c>
      <c r="G18" s="203" t="s">
        <v>147</v>
      </c>
      <c r="H18" s="203"/>
      <c r="I18" s="871" t="s">
        <v>391</v>
      </c>
      <c r="J18" s="872"/>
      <c r="K18" s="872"/>
      <c r="L18" s="872"/>
      <c r="M18" s="873"/>
      <c r="N18" s="874" t="s">
        <v>148</v>
      </c>
      <c r="O18" s="875"/>
    </row>
    <row r="19" spans="1:15" ht="15.75" customHeight="1">
      <c r="A19" s="64"/>
      <c r="B19" s="867"/>
      <c r="C19" s="868"/>
      <c r="D19" s="204" t="s">
        <v>149</v>
      </c>
      <c r="E19" s="204" t="s">
        <v>150</v>
      </c>
      <c r="F19" s="855"/>
      <c r="G19" s="204" t="s">
        <v>151</v>
      </c>
      <c r="H19" s="204" t="s">
        <v>152</v>
      </c>
      <c r="I19" s="852" t="s">
        <v>385</v>
      </c>
      <c r="J19" s="852" t="s">
        <v>386</v>
      </c>
      <c r="K19" s="852" t="s">
        <v>153</v>
      </c>
      <c r="L19" s="852" t="s">
        <v>384</v>
      </c>
      <c r="M19" s="852" t="s">
        <v>387</v>
      </c>
      <c r="N19" s="856" t="s">
        <v>154</v>
      </c>
      <c r="O19" s="857"/>
    </row>
    <row r="20" spans="1:15" ht="15.75" customHeight="1">
      <c r="A20" s="64"/>
      <c r="B20" s="867"/>
      <c r="C20" s="868"/>
      <c r="D20" s="204" t="s">
        <v>155</v>
      </c>
      <c r="E20" s="204" t="s">
        <v>156</v>
      </c>
      <c r="F20" s="855"/>
      <c r="G20" s="204" t="s">
        <v>157</v>
      </c>
      <c r="H20" s="204" t="s">
        <v>158</v>
      </c>
      <c r="I20" s="855"/>
      <c r="J20" s="855"/>
      <c r="K20" s="855"/>
      <c r="L20" s="855"/>
      <c r="M20" s="855"/>
      <c r="N20" s="852" t="s">
        <v>159</v>
      </c>
      <c r="O20" s="837" t="s">
        <v>160</v>
      </c>
    </row>
    <row r="21" spans="1:15" ht="15.75" customHeight="1">
      <c r="A21" s="64"/>
      <c r="B21" s="869"/>
      <c r="C21" s="870"/>
      <c r="D21" s="205"/>
      <c r="E21" s="205"/>
      <c r="F21" s="838"/>
      <c r="G21" s="205" t="s">
        <v>161</v>
      </c>
      <c r="H21" s="205"/>
      <c r="I21" s="838"/>
      <c r="J21" s="838"/>
      <c r="K21" s="838"/>
      <c r="L21" s="838"/>
      <c r="M21" s="838"/>
      <c r="N21" s="838"/>
      <c r="O21" s="838"/>
    </row>
    <row r="22" spans="1:15" ht="11.25" customHeight="1">
      <c r="A22" s="64"/>
      <c r="B22" s="840" t="s">
        <v>392</v>
      </c>
      <c r="C22" s="837" t="s">
        <v>162</v>
      </c>
      <c r="D22" s="206"/>
      <c r="E22" s="206" t="s">
        <v>163</v>
      </c>
      <c r="F22" s="835"/>
      <c r="G22" s="837"/>
      <c r="H22" s="835"/>
      <c r="I22" s="837"/>
      <c r="J22" s="837"/>
      <c r="K22" s="837"/>
      <c r="L22" s="843"/>
      <c r="M22" s="845"/>
      <c r="N22" s="837"/>
      <c r="O22" s="835"/>
    </row>
    <row r="23" spans="1:15" ht="15.75" customHeight="1">
      <c r="A23" s="64"/>
      <c r="B23" s="841"/>
      <c r="C23" s="838"/>
      <c r="D23" s="207"/>
      <c r="E23" s="205" t="s">
        <v>164</v>
      </c>
      <c r="F23" s="836"/>
      <c r="G23" s="838"/>
      <c r="H23" s="836"/>
      <c r="I23" s="838"/>
      <c r="J23" s="838"/>
      <c r="K23" s="838"/>
      <c r="L23" s="846"/>
      <c r="M23" s="848"/>
      <c r="N23" s="838"/>
      <c r="O23" s="836"/>
    </row>
    <row r="24" spans="1:15" ht="11.25" customHeight="1">
      <c r="A24" s="64"/>
      <c r="B24" s="841"/>
      <c r="C24" s="840" t="s">
        <v>388</v>
      </c>
      <c r="D24" s="206"/>
      <c r="E24" s="206" t="s">
        <v>163</v>
      </c>
      <c r="F24" s="835"/>
      <c r="G24" s="837"/>
      <c r="H24" s="835"/>
      <c r="I24" s="837"/>
      <c r="J24" s="837"/>
      <c r="K24" s="837"/>
      <c r="L24" s="846"/>
      <c r="M24" s="848"/>
      <c r="N24" s="837"/>
      <c r="O24" s="835"/>
    </row>
    <row r="25" spans="1:15" ht="15.75" customHeight="1">
      <c r="A25" s="64"/>
      <c r="B25" s="841"/>
      <c r="C25" s="841"/>
      <c r="D25" s="207"/>
      <c r="E25" s="205" t="s">
        <v>164</v>
      </c>
      <c r="F25" s="836"/>
      <c r="G25" s="838"/>
      <c r="H25" s="836"/>
      <c r="I25" s="838"/>
      <c r="J25" s="838"/>
      <c r="K25" s="838"/>
      <c r="L25" s="846"/>
      <c r="M25" s="848"/>
      <c r="N25" s="838"/>
      <c r="O25" s="836"/>
    </row>
    <row r="26" spans="1:15" ht="11.25" customHeight="1">
      <c r="A26" s="64"/>
      <c r="B26" s="841"/>
      <c r="C26" s="841"/>
      <c r="D26" s="206"/>
      <c r="E26" s="206" t="s">
        <v>163</v>
      </c>
      <c r="F26" s="835"/>
      <c r="G26" s="837"/>
      <c r="H26" s="835"/>
      <c r="I26" s="837"/>
      <c r="J26" s="837"/>
      <c r="K26" s="837"/>
      <c r="L26" s="846"/>
      <c r="M26" s="848"/>
      <c r="N26" s="837"/>
      <c r="O26" s="835"/>
    </row>
    <row r="27" spans="1:15" ht="15.75" customHeight="1">
      <c r="A27" s="64"/>
      <c r="B27" s="841"/>
      <c r="C27" s="841"/>
      <c r="D27" s="207"/>
      <c r="E27" s="205" t="s">
        <v>164</v>
      </c>
      <c r="F27" s="836"/>
      <c r="G27" s="838"/>
      <c r="H27" s="836"/>
      <c r="I27" s="838"/>
      <c r="J27" s="838"/>
      <c r="K27" s="838"/>
      <c r="L27" s="846"/>
      <c r="M27" s="848"/>
      <c r="N27" s="838"/>
      <c r="O27" s="836"/>
    </row>
    <row r="28" spans="1:15" ht="11.25" customHeight="1">
      <c r="A28" s="64"/>
      <c r="B28" s="841"/>
      <c r="C28" s="841"/>
      <c r="D28" s="206"/>
      <c r="E28" s="206" t="s">
        <v>163</v>
      </c>
      <c r="F28" s="835"/>
      <c r="G28" s="837"/>
      <c r="H28" s="835"/>
      <c r="I28" s="837"/>
      <c r="J28" s="837"/>
      <c r="K28" s="837"/>
      <c r="L28" s="846"/>
      <c r="M28" s="848"/>
      <c r="N28" s="837"/>
      <c r="O28" s="835"/>
    </row>
    <row r="29" spans="1:15" ht="15.75" customHeight="1">
      <c r="A29" s="64"/>
      <c r="B29" s="841"/>
      <c r="C29" s="841"/>
      <c r="D29" s="207"/>
      <c r="E29" s="205" t="s">
        <v>164</v>
      </c>
      <c r="F29" s="836"/>
      <c r="G29" s="838"/>
      <c r="H29" s="836"/>
      <c r="I29" s="838"/>
      <c r="J29" s="838"/>
      <c r="K29" s="838"/>
      <c r="L29" s="846"/>
      <c r="M29" s="848"/>
      <c r="N29" s="838"/>
      <c r="O29" s="836"/>
    </row>
    <row r="30" spans="1:15" ht="11.25" customHeight="1">
      <c r="A30" s="64"/>
      <c r="B30" s="841"/>
      <c r="C30" s="841"/>
      <c r="D30" s="206"/>
      <c r="E30" s="206" t="s">
        <v>163</v>
      </c>
      <c r="F30" s="835"/>
      <c r="G30" s="837"/>
      <c r="H30" s="835"/>
      <c r="I30" s="837"/>
      <c r="J30" s="837"/>
      <c r="K30" s="837"/>
      <c r="L30" s="846"/>
      <c r="M30" s="848"/>
      <c r="N30" s="837"/>
      <c r="O30" s="835"/>
    </row>
    <row r="31" spans="1:15" ht="15.75" customHeight="1">
      <c r="A31" s="64"/>
      <c r="B31" s="841"/>
      <c r="C31" s="841"/>
      <c r="D31" s="207"/>
      <c r="E31" s="205" t="s">
        <v>164</v>
      </c>
      <c r="F31" s="836"/>
      <c r="G31" s="838"/>
      <c r="H31" s="836"/>
      <c r="I31" s="838"/>
      <c r="J31" s="838"/>
      <c r="K31" s="838"/>
      <c r="L31" s="846"/>
      <c r="M31" s="848"/>
      <c r="N31" s="838"/>
      <c r="O31" s="836"/>
    </row>
    <row r="32" spans="1:15" ht="11.25" customHeight="1">
      <c r="A32" s="64"/>
      <c r="B32" s="841"/>
      <c r="C32" s="841"/>
      <c r="D32" s="206"/>
      <c r="E32" s="206" t="s">
        <v>163</v>
      </c>
      <c r="F32" s="835"/>
      <c r="G32" s="837"/>
      <c r="H32" s="835"/>
      <c r="I32" s="837"/>
      <c r="J32" s="837"/>
      <c r="K32" s="837"/>
      <c r="L32" s="846"/>
      <c r="M32" s="848"/>
      <c r="N32" s="837"/>
      <c r="O32" s="835"/>
    </row>
    <row r="33" spans="1:15" ht="15.75" customHeight="1">
      <c r="A33" s="64"/>
      <c r="B33" s="841"/>
      <c r="C33" s="841"/>
      <c r="D33" s="207"/>
      <c r="E33" s="205" t="s">
        <v>164</v>
      </c>
      <c r="F33" s="836"/>
      <c r="G33" s="838"/>
      <c r="H33" s="836"/>
      <c r="I33" s="838"/>
      <c r="J33" s="838"/>
      <c r="K33" s="838"/>
      <c r="L33" s="846"/>
      <c r="M33" s="848"/>
      <c r="N33" s="838"/>
      <c r="O33" s="836"/>
    </row>
    <row r="34" spans="1:15" ht="11.25" customHeight="1">
      <c r="A34" s="64"/>
      <c r="B34" s="841"/>
      <c r="C34" s="841"/>
      <c r="D34" s="206"/>
      <c r="E34" s="206" t="s">
        <v>163</v>
      </c>
      <c r="F34" s="835"/>
      <c r="G34" s="837"/>
      <c r="H34" s="835"/>
      <c r="I34" s="837"/>
      <c r="J34" s="837"/>
      <c r="K34" s="837"/>
      <c r="L34" s="846"/>
      <c r="M34" s="848"/>
      <c r="N34" s="837"/>
      <c r="O34" s="835"/>
    </row>
    <row r="35" spans="1:15" ht="15.75" customHeight="1">
      <c r="A35" s="64"/>
      <c r="B35" s="841"/>
      <c r="C35" s="841"/>
      <c r="D35" s="207"/>
      <c r="E35" s="205" t="s">
        <v>164</v>
      </c>
      <c r="F35" s="836"/>
      <c r="G35" s="838"/>
      <c r="H35" s="836"/>
      <c r="I35" s="838"/>
      <c r="J35" s="838"/>
      <c r="K35" s="838"/>
      <c r="L35" s="849"/>
      <c r="M35" s="851"/>
      <c r="N35" s="838"/>
      <c r="O35" s="836"/>
    </row>
    <row r="36" spans="1:15" ht="11.25" customHeight="1">
      <c r="A36" s="64"/>
      <c r="B36" s="841"/>
      <c r="C36" s="852" t="s">
        <v>165</v>
      </c>
      <c r="D36" s="206"/>
      <c r="E36" s="206" t="s">
        <v>163</v>
      </c>
      <c r="F36" s="835"/>
      <c r="G36" s="837"/>
      <c r="H36" s="835"/>
      <c r="I36" s="843"/>
      <c r="J36" s="844"/>
      <c r="K36" s="845"/>
      <c r="L36" s="837"/>
      <c r="M36" s="837"/>
      <c r="N36" s="837"/>
      <c r="O36" s="835"/>
    </row>
    <row r="37" spans="1:15" ht="15.75" customHeight="1">
      <c r="A37" s="64"/>
      <c r="B37" s="841"/>
      <c r="C37" s="853"/>
      <c r="D37" s="207"/>
      <c r="E37" s="205" t="s">
        <v>164</v>
      </c>
      <c r="F37" s="836"/>
      <c r="G37" s="838"/>
      <c r="H37" s="836"/>
      <c r="I37" s="846"/>
      <c r="J37" s="847"/>
      <c r="K37" s="848"/>
      <c r="L37" s="838"/>
      <c r="M37" s="838"/>
      <c r="N37" s="838"/>
      <c r="O37" s="836"/>
    </row>
    <row r="38" spans="1:15" ht="11.25" customHeight="1">
      <c r="A38" s="64"/>
      <c r="B38" s="841"/>
      <c r="C38" s="853"/>
      <c r="D38" s="206"/>
      <c r="E38" s="206" t="s">
        <v>163</v>
      </c>
      <c r="F38" s="835"/>
      <c r="G38" s="837"/>
      <c r="H38" s="835"/>
      <c r="I38" s="846"/>
      <c r="J38" s="847"/>
      <c r="K38" s="848"/>
      <c r="L38" s="837"/>
      <c r="M38" s="837"/>
      <c r="N38" s="837"/>
      <c r="O38" s="835"/>
    </row>
    <row r="39" spans="1:15" ht="15.75" customHeight="1">
      <c r="A39" s="64"/>
      <c r="B39" s="841"/>
      <c r="C39" s="853"/>
      <c r="D39" s="207"/>
      <c r="E39" s="205" t="s">
        <v>164</v>
      </c>
      <c r="F39" s="836"/>
      <c r="G39" s="838"/>
      <c r="H39" s="836"/>
      <c r="I39" s="846"/>
      <c r="J39" s="847"/>
      <c r="K39" s="848"/>
      <c r="L39" s="838"/>
      <c r="M39" s="838"/>
      <c r="N39" s="838"/>
      <c r="O39" s="836"/>
    </row>
    <row r="40" spans="1:15" ht="11.25" customHeight="1">
      <c r="A40" s="64"/>
      <c r="B40" s="841"/>
      <c r="C40" s="853"/>
      <c r="D40" s="206"/>
      <c r="E40" s="206" t="s">
        <v>163</v>
      </c>
      <c r="F40" s="835"/>
      <c r="G40" s="837"/>
      <c r="H40" s="835"/>
      <c r="I40" s="846"/>
      <c r="J40" s="847"/>
      <c r="K40" s="848"/>
      <c r="L40" s="837"/>
      <c r="M40" s="837"/>
      <c r="N40" s="837"/>
      <c r="O40" s="835"/>
    </row>
    <row r="41" spans="1:15" ht="15.75" customHeight="1">
      <c r="A41" s="64"/>
      <c r="B41" s="841"/>
      <c r="C41" s="854"/>
      <c r="D41" s="207"/>
      <c r="E41" s="205" t="s">
        <v>164</v>
      </c>
      <c r="F41" s="836"/>
      <c r="G41" s="838"/>
      <c r="H41" s="836"/>
      <c r="I41" s="849"/>
      <c r="J41" s="850"/>
      <c r="K41" s="851"/>
      <c r="L41" s="838"/>
      <c r="M41" s="838"/>
      <c r="N41" s="838"/>
      <c r="O41" s="836"/>
    </row>
    <row r="42" spans="1:15" ht="11.25" customHeight="1">
      <c r="A42" s="64"/>
      <c r="B42" s="841"/>
      <c r="C42" s="840" t="s">
        <v>389</v>
      </c>
      <c r="D42" s="206"/>
      <c r="E42" s="206" t="s">
        <v>163</v>
      </c>
      <c r="F42" s="835"/>
      <c r="G42" s="837"/>
      <c r="H42" s="835"/>
      <c r="I42" s="843"/>
      <c r="J42" s="844"/>
      <c r="K42" s="844"/>
      <c r="L42" s="844"/>
      <c r="M42" s="845"/>
      <c r="N42" s="837"/>
      <c r="O42" s="835"/>
    </row>
    <row r="43" spans="1:15" ht="15.75" customHeight="1">
      <c r="A43" s="64"/>
      <c r="B43" s="841"/>
      <c r="C43" s="841"/>
      <c r="D43" s="207"/>
      <c r="E43" s="205" t="s">
        <v>164</v>
      </c>
      <c r="F43" s="836"/>
      <c r="G43" s="838"/>
      <c r="H43" s="836"/>
      <c r="I43" s="846"/>
      <c r="J43" s="847"/>
      <c r="K43" s="847"/>
      <c r="L43" s="847"/>
      <c r="M43" s="848"/>
      <c r="N43" s="838"/>
      <c r="O43" s="836"/>
    </row>
    <row r="44" spans="1:15" ht="11.25" customHeight="1">
      <c r="A44" s="64"/>
      <c r="B44" s="841"/>
      <c r="C44" s="841"/>
      <c r="D44" s="206"/>
      <c r="E44" s="206" t="s">
        <v>163</v>
      </c>
      <c r="F44" s="835"/>
      <c r="G44" s="837"/>
      <c r="H44" s="835"/>
      <c r="I44" s="846"/>
      <c r="J44" s="847"/>
      <c r="K44" s="847"/>
      <c r="L44" s="847"/>
      <c r="M44" s="848"/>
      <c r="N44" s="837"/>
      <c r="O44" s="835"/>
    </row>
    <row r="45" spans="1:15" ht="15.75" customHeight="1">
      <c r="A45" s="64"/>
      <c r="B45" s="841"/>
      <c r="C45" s="841"/>
      <c r="D45" s="207"/>
      <c r="E45" s="205" t="s">
        <v>164</v>
      </c>
      <c r="F45" s="836"/>
      <c r="G45" s="838"/>
      <c r="H45" s="836"/>
      <c r="I45" s="846"/>
      <c r="J45" s="847"/>
      <c r="K45" s="847"/>
      <c r="L45" s="847"/>
      <c r="M45" s="848"/>
      <c r="N45" s="838"/>
      <c r="O45" s="836"/>
    </row>
    <row r="46" spans="1:15" ht="11.25" customHeight="1">
      <c r="A46" s="64"/>
      <c r="B46" s="841"/>
      <c r="C46" s="841"/>
      <c r="D46" s="206"/>
      <c r="E46" s="206" t="s">
        <v>163</v>
      </c>
      <c r="F46" s="835"/>
      <c r="G46" s="837"/>
      <c r="H46" s="835"/>
      <c r="I46" s="846"/>
      <c r="J46" s="847"/>
      <c r="K46" s="847"/>
      <c r="L46" s="847"/>
      <c r="M46" s="848"/>
      <c r="N46" s="837"/>
      <c r="O46" s="835"/>
    </row>
    <row r="47" spans="1:15" ht="15.75" customHeight="1">
      <c r="A47" s="64"/>
      <c r="B47" s="841"/>
      <c r="C47" s="841"/>
      <c r="D47" s="207"/>
      <c r="E47" s="205" t="s">
        <v>164</v>
      </c>
      <c r="F47" s="836"/>
      <c r="G47" s="838"/>
      <c r="H47" s="836"/>
      <c r="I47" s="846"/>
      <c r="J47" s="847"/>
      <c r="K47" s="847"/>
      <c r="L47" s="847"/>
      <c r="M47" s="848"/>
      <c r="N47" s="838"/>
      <c r="O47" s="836"/>
    </row>
    <row r="48" spans="1:15" ht="11.25" customHeight="1">
      <c r="A48" s="64"/>
      <c r="B48" s="841"/>
      <c r="C48" s="841"/>
      <c r="D48" s="206"/>
      <c r="E48" s="206" t="s">
        <v>163</v>
      </c>
      <c r="F48" s="835"/>
      <c r="G48" s="837"/>
      <c r="H48" s="835"/>
      <c r="I48" s="846"/>
      <c r="J48" s="847"/>
      <c r="K48" s="847"/>
      <c r="L48" s="847"/>
      <c r="M48" s="848"/>
      <c r="N48" s="837"/>
      <c r="O48" s="835"/>
    </row>
    <row r="49" spans="1:15" ht="15.75" customHeight="1">
      <c r="A49" s="64"/>
      <c r="B49" s="841"/>
      <c r="C49" s="841"/>
      <c r="D49" s="207"/>
      <c r="E49" s="205" t="s">
        <v>164</v>
      </c>
      <c r="F49" s="836"/>
      <c r="G49" s="838"/>
      <c r="H49" s="836"/>
      <c r="I49" s="846"/>
      <c r="J49" s="847"/>
      <c r="K49" s="847"/>
      <c r="L49" s="847"/>
      <c r="M49" s="848"/>
      <c r="N49" s="838"/>
      <c r="O49" s="836"/>
    </row>
    <row r="50" spans="1:15" ht="11.25" customHeight="1">
      <c r="A50" s="64"/>
      <c r="B50" s="841"/>
      <c r="C50" s="841"/>
      <c r="D50" s="206"/>
      <c r="E50" s="206" t="s">
        <v>163</v>
      </c>
      <c r="F50" s="835"/>
      <c r="G50" s="837"/>
      <c r="H50" s="835"/>
      <c r="I50" s="846"/>
      <c r="J50" s="847"/>
      <c r="K50" s="847"/>
      <c r="L50" s="847"/>
      <c r="M50" s="848"/>
      <c r="N50" s="837"/>
      <c r="O50" s="835"/>
    </row>
    <row r="51" spans="1:15" ht="15.75" customHeight="1">
      <c r="A51" s="64"/>
      <c r="B51" s="841"/>
      <c r="C51" s="841"/>
      <c r="D51" s="207"/>
      <c r="E51" s="205" t="s">
        <v>164</v>
      </c>
      <c r="F51" s="836"/>
      <c r="G51" s="838"/>
      <c r="H51" s="836"/>
      <c r="I51" s="846"/>
      <c r="J51" s="847"/>
      <c r="K51" s="847"/>
      <c r="L51" s="847"/>
      <c r="M51" s="848"/>
      <c r="N51" s="838"/>
      <c r="O51" s="836"/>
    </row>
    <row r="52" spans="1:15" ht="11.25" customHeight="1">
      <c r="A52" s="64"/>
      <c r="B52" s="841"/>
      <c r="C52" s="841"/>
      <c r="D52" s="206"/>
      <c r="E52" s="206" t="s">
        <v>163</v>
      </c>
      <c r="F52" s="835"/>
      <c r="G52" s="837"/>
      <c r="H52" s="835"/>
      <c r="I52" s="846"/>
      <c r="J52" s="847"/>
      <c r="K52" s="847"/>
      <c r="L52" s="847"/>
      <c r="M52" s="848"/>
      <c r="N52" s="837"/>
      <c r="O52" s="835"/>
    </row>
    <row r="53" spans="1:15" ht="15.75" customHeight="1">
      <c r="A53" s="64"/>
      <c r="B53" s="841"/>
      <c r="C53" s="841"/>
      <c r="D53" s="207"/>
      <c r="E53" s="205" t="s">
        <v>164</v>
      </c>
      <c r="F53" s="836"/>
      <c r="G53" s="838"/>
      <c r="H53" s="836"/>
      <c r="I53" s="846"/>
      <c r="J53" s="847"/>
      <c r="K53" s="847"/>
      <c r="L53" s="847"/>
      <c r="M53" s="848"/>
      <c r="N53" s="838"/>
      <c r="O53" s="836"/>
    </row>
    <row r="54" spans="1:15" ht="11.25" customHeight="1">
      <c r="A54" s="64"/>
      <c r="B54" s="841"/>
      <c r="C54" s="841"/>
      <c r="D54" s="206"/>
      <c r="E54" s="206" t="s">
        <v>163</v>
      </c>
      <c r="F54" s="835"/>
      <c r="G54" s="837"/>
      <c r="H54" s="835"/>
      <c r="I54" s="846"/>
      <c r="J54" s="847"/>
      <c r="K54" s="847"/>
      <c r="L54" s="847"/>
      <c r="M54" s="848"/>
      <c r="N54" s="837"/>
      <c r="O54" s="835"/>
    </row>
    <row r="55" spans="1:15" ht="15.75" customHeight="1">
      <c r="A55" s="64"/>
      <c r="B55" s="841"/>
      <c r="C55" s="841"/>
      <c r="D55" s="207"/>
      <c r="E55" s="205" t="s">
        <v>164</v>
      </c>
      <c r="F55" s="836"/>
      <c r="G55" s="838"/>
      <c r="H55" s="836"/>
      <c r="I55" s="846"/>
      <c r="J55" s="847"/>
      <c r="K55" s="847"/>
      <c r="L55" s="847"/>
      <c r="M55" s="848"/>
      <c r="N55" s="838"/>
      <c r="O55" s="836"/>
    </row>
    <row r="56" spans="1:15" ht="11.25" customHeight="1">
      <c r="A56" s="64"/>
      <c r="B56" s="841"/>
      <c r="C56" s="841"/>
      <c r="D56" s="206"/>
      <c r="E56" s="206" t="s">
        <v>163</v>
      </c>
      <c r="F56" s="835"/>
      <c r="G56" s="837"/>
      <c r="H56" s="835"/>
      <c r="I56" s="846"/>
      <c r="J56" s="847"/>
      <c r="K56" s="847"/>
      <c r="L56" s="847"/>
      <c r="M56" s="848"/>
      <c r="N56" s="837"/>
      <c r="O56" s="835"/>
    </row>
    <row r="57" spans="1:15" ht="15.75" customHeight="1">
      <c r="A57" s="64"/>
      <c r="B57" s="842"/>
      <c r="C57" s="842"/>
      <c r="D57" s="207"/>
      <c r="E57" s="205" t="s">
        <v>164</v>
      </c>
      <c r="F57" s="836"/>
      <c r="G57" s="838"/>
      <c r="H57" s="836"/>
      <c r="I57" s="849"/>
      <c r="J57" s="850"/>
      <c r="K57" s="850"/>
      <c r="L57" s="850"/>
      <c r="M57" s="851"/>
      <c r="N57" s="838"/>
      <c r="O57" s="836"/>
    </row>
    <row r="58" spans="1:15" ht="51" customHeight="1">
      <c r="A58" s="64"/>
      <c r="B58" s="226" t="s">
        <v>382</v>
      </c>
      <c r="C58" s="839" t="s">
        <v>393</v>
      </c>
      <c r="D58" s="839"/>
      <c r="E58" s="839"/>
      <c r="F58" s="839"/>
      <c r="G58" s="839"/>
      <c r="H58" s="839"/>
      <c r="I58" s="839"/>
      <c r="J58" s="839"/>
      <c r="K58" s="839"/>
      <c r="L58" s="839"/>
      <c r="M58" s="839"/>
      <c r="N58" s="839"/>
      <c r="O58" s="839"/>
    </row>
    <row r="59" spans="1:15" ht="12.75">
      <c r="A59" s="64"/>
      <c r="B59" s="64"/>
      <c r="C59" s="64"/>
      <c r="D59" s="64"/>
      <c r="E59" s="64"/>
      <c r="F59" s="64"/>
      <c r="G59" s="64"/>
      <c r="H59" s="64"/>
      <c r="I59" s="64"/>
      <c r="J59" s="64"/>
      <c r="K59" s="64"/>
      <c r="L59" s="64"/>
      <c r="M59" s="64"/>
      <c r="N59" s="64"/>
      <c r="O59" s="64"/>
    </row>
    <row r="60" spans="1:15" ht="12.75">
      <c r="A60" s="64"/>
      <c r="B60" s="64"/>
      <c r="C60" s="64"/>
      <c r="D60" s="64"/>
      <c r="E60" s="64"/>
      <c r="F60" s="64"/>
      <c r="G60" s="64"/>
      <c r="H60" s="64"/>
      <c r="I60" s="64"/>
      <c r="J60" s="64"/>
      <c r="K60" s="64"/>
      <c r="L60" s="64"/>
      <c r="M60" s="64"/>
      <c r="N60" s="64"/>
      <c r="O60" s="64"/>
    </row>
    <row r="61" spans="1:15" ht="12.75">
      <c r="A61" s="64"/>
      <c r="B61" s="64"/>
      <c r="C61" s="64"/>
      <c r="D61" s="64"/>
      <c r="E61" s="64"/>
      <c r="F61" s="64"/>
      <c r="G61" s="64"/>
      <c r="H61" s="64"/>
      <c r="I61" s="64"/>
      <c r="J61" s="64"/>
      <c r="K61" s="64"/>
      <c r="L61" s="64"/>
      <c r="M61" s="64"/>
      <c r="N61" s="64"/>
      <c r="O61" s="64"/>
    </row>
    <row r="62" spans="1:15" ht="12.75">
      <c r="A62" s="64"/>
      <c r="B62" s="64"/>
      <c r="C62" s="64"/>
      <c r="D62" s="64"/>
      <c r="E62" s="64"/>
      <c r="F62" s="64"/>
      <c r="G62" s="64"/>
      <c r="H62" s="64"/>
      <c r="I62" s="64"/>
      <c r="J62" s="64"/>
      <c r="K62" s="64"/>
      <c r="L62" s="64"/>
      <c r="M62" s="64"/>
      <c r="N62" s="64"/>
      <c r="O62" s="64"/>
    </row>
    <row r="63" spans="1:15" ht="12.75">
      <c r="A63" s="64"/>
      <c r="B63" s="64"/>
      <c r="C63" s="64"/>
      <c r="D63" s="64"/>
      <c r="E63" s="64"/>
      <c r="F63" s="64"/>
      <c r="G63" s="64"/>
      <c r="H63" s="64"/>
      <c r="I63" s="64"/>
      <c r="J63" s="64"/>
      <c r="K63" s="64"/>
      <c r="L63" s="64"/>
      <c r="M63" s="64"/>
      <c r="N63" s="64"/>
      <c r="O63" s="64"/>
    </row>
  </sheetData>
  <sheetProtection/>
  <mergeCells count="169">
    <mergeCell ref="B1:O1"/>
    <mergeCell ref="M2:O2"/>
    <mergeCell ref="B3:O3"/>
    <mergeCell ref="B5:C8"/>
    <mergeCell ref="D6:F6"/>
    <mergeCell ref="G6:O6"/>
    <mergeCell ref="D8:F8"/>
    <mergeCell ref="G8:I8"/>
    <mergeCell ref="J8:O8"/>
    <mergeCell ref="B9:C17"/>
    <mergeCell ref="J9:O9"/>
    <mergeCell ref="D10:E11"/>
    <mergeCell ref="F10:F11"/>
    <mergeCell ref="G10:I10"/>
    <mergeCell ref="G11:I11"/>
    <mergeCell ref="K11:O11"/>
    <mergeCell ref="D12:E13"/>
    <mergeCell ref="F12:F13"/>
    <mergeCell ref="G12:I12"/>
    <mergeCell ref="G13:I13"/>
    <mergeCell ref="K13:O13"/>
    <mergeCell ref="D14:E15"/>
    <mergeCell ref="F14:F15"/>
    <mergeCell ref="G14:I14"/>
    <mergeCell ref="G15:I15"/>
    <mergeCell ref="J15:O15"/>
    <mergeCell ref="D16:E17"/>
    <mergeCell ref="F16:F17"/>
    <mergeCell ref="G16:I16"/>
    <mergeCell ref="G17:I17"/>
    <mergeCell ref="K17:O17"/>
    <mergeCell ref="B18:C21"/>
    <mergeCell ref="F18:F21"/>
    <mergeCell ref="I18:M18"/>
    <mergeCell ref="N18:O18"/>
    <mergeCell ref="I19:I21"/>
    <mergeCell ref="J19:J21"/>
    <mergeCell ref="K19:K21"/>
    <mergeCell ref="L19:L21"/>
    <mergeCell ref="M19:M21"/>
    <mergeCell ref="N19:O19"/>
    <mergeCell ref="N20:N21"/>
    <mergeCell ref="O20:O21"/>
    <mergeCell ref="B22:B57"/>
    <mergeCell ref="C22:C23"/>
    <mergeCell ref="F22:F23"/>
    <mergeCell ref="G22:G23"/>
    <mergeCell ref="H22:H23"/>
    <mergeCell ref="I22:I23"/>
    <mergeCell ref="F30:F31"/>
    <mergeCell ref="G30:G31"/>
    <mergeCell ref="H30:H31"/>
    <mergeCell ref="I30:I31"/>
    <mergeCell ref="J22:J23"/>
    <mergeCell ref="K22:K23"/>
    <mergeCell ref="L22:M35"/>
    <mergeCell ref="N22:N23"/>
    <mergeCell ref="O22:O23"/>
    <mergeCell ref="C24:C35"/>
    <mergeCell ref="F24:F25"/>
    <mergeCell ref="G24:G25"/>
    <mergeCell ref="H24:H25"/>
    <mergeCell ref="I24:I25"/>
    <mergeCell ref="J24:J25"/>
    <mergeCell ref="K24:K25"/>
    <mergeCell ref="N24:N25"/>
    <mergeCell ref="O24:O25"/>
    <mergeCell ref="F26:F27"/>
    <mergeCell ref="G26:G27"/>
    <mergeCell ref="H26:H27"/>
    <mergeCell ref="I26:I27"/>
    <mergeCell ref="J26:J27"/>
    <mergeCell ref="K26:K27"/>
    <mergeCell ref="N26:N27"/>
    <mergeCell ref="O26:O27"/>
    <mergeCell ref="F28:F29"/>
    <mergeCell ref="G28:G29"/>
    <mergeCell ref="H28:H29"/>
    <mergeCell ref="I28:I29"/>
    <mergeCell ref="J28:J29"/>
    <mergeCell ref="K28:K29"/>
    <mergeCell ref="N28:N29"/>
    <mergeCell ref="O28:O29"/>
    <mergeCell ref="J30:J31"/>
    <mergeCell ref="K30:K31"/>
    <mergeCell ref="N30:N31"/>
    <mergeCell ref="O30:O31"/>
    <mergeCell ref="F32:F33"/>
    <mergeCell ref="G32:G33"/>
    <mergeCell ref="H32:H33"/>
    <mergeCell ref="I32:I33"/>
    <mergeCell ref="J32:J33"/>
    <mergeCell ref="K32:K33"/>
    <mergeCell ref="N32:N33"/>
    <mergeCell ref="O32:O33"/>
    <mergeCell ref="F34:F35"/>
    <mergeCell ref="G34:G35"/>
    <mergeCell ref="H34:H35"/>
    <mergeCell ref="I34:I35"/>
    <mergeCell ref="J34:J35"/>
    <mergeCell ref="K34:K35"/>
    <mergeCell ref="N34:N35"/>
    <mergeCell ref="O34:O35"/>
    <mergeCell ref="C36:C41"/>
    <mergeCell ref="F36:F37"/>
    <mergeCell ref="G36:G37"/>
    <mergeCell ref="H36:H37"/>
    <mergeCell ref="I36:K41"/>
    <mergeCell ref="L36:L37"/>
    <mergeCell ref="F40:F41"/>
    <mergeCell ref="G40:G41"/>
    <mergeCell ref="H40:H41"/>
    <mergeCell ref="L40:L41"/>
    <mergeCell ref="M36:M37"/>
    <mergeCell ref="N36:N37"/>
    <mergeCell ref="O36:O37"/>
    <mergeCell ref="F38:F39"/>
    <mergeCell ref="G38:G39"/>
    <mergeCell ref="H38:H39"/>
    <mergeCell ref="L38:L39"/>
    <mergeCell ref="M38:M39"/>
    <mergeCell ref="N38:N39"/>
    <mergeCell ref="O38:O39"/>
    <mergeCell ref="M40:M41"/>
    <mergeCell ref="N40:N41"/>
    <mergeCell ref="O40:O41"/>
    <mergeCell ref="C42:C57"/>
    <mergeCell ref="F42:F43"/>
    <mergeCell ref="G42:G43"/>
    <mergeCell ref="H42:H43"/>
    <mergeCell ref="I42:M57"/>
    <mergeCell ref="N42:N43"/>
    <mergeCell ref="O42:O43"/>
    <mergeCell ref="F44:F45"/>
    <mergeCell ref="G44:G45"/>
    <mergeCell ref="H44:H45"/>
    <mergeCell ref="N44:N45"/>
    <mergeCell ref="O44:O45"/>
    <mergeCell ref="F46:F47"/>
    <mergeCell ref="G46:G47"/>
    <mergeCell ref="H46:H47"/>
    <mergeCell ref="N46:N47"/>
    <mergeCell ref="O46:O47"/>
    <mergeCell ref="F48:F49"/>
    <mergeCell ref="G48:G49"/>
    <mergeCell ref="H48:H49"/>
    <mergeCell ref="N48:N49"/>
    <mergeCell ref="O48:O49"/>
    <mergeCell ref="F50:F51"/>
    <mergeCell ref="G50:G51"/>
    <mergeCell ref="H50:H51"/>
    <mergeCell ref="N50:N51"/>
    <mergeCell ref="O50:O51"/>
    <mergeCell ref="F52:F53"/>
    <mergeCell ref="G52:G53"/>
    <mergeCell ref="H52:H53"/>
    <mergeCell ref="N52:N53"/>
    <mergeCell ref="O52:O53"/>
    <mergeCell ref="F54:F55"/>
    <mergeCell ref="G54:G55"/>
    <mergeCell ref="H54:H55"/>
    <mergeCell ref="N54:N55"/>
    <mergeCell ref="O54:O55"/>
    <mergeCell ref="F56:F57"/>
    <mergeCell ref="G56:G57"/>
    <mergeCell ref="H56:H57"/>
    <mergeCell ref="N56:N57"/>
    <mergeCell ref="O56:O57"/>
    <mergeCell ref="C58:O58"/>
  </mergeCells>
  <printOptions/>
  <pageMargins left="0.5905511811023623" right="0.3937007874015748" top="0.64" bottom="0.49" header="0.5118110236220472" footer="0.31496062992125984"/>
  <pageSetup firstPageNumber="1" useFirstPageNumber="1" horizontalDpi="600" verticalDpi="600" orientation="portrait" paperSize="9" scale="96"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36"/>
  <sheetViews>
    <sheetView zoomScalePageLayoutView="0" workbookViewId="0" topLeftCell="A1">
      <selection activeCell="A1" sqref="A1"/>
    </sheetView>
  </sheetViews>
  <sheetFormatPr defaultColWidth="9.00390625" defaultRowHeight="13.5"/>
  <cols>
    <col min="1" max="1" width="4.375" style="153" customWidth="1"/>
    <col min="2" max="2" width="3.25390625" style="153" customWidth="1"/>
    <col min="3" max="3" width="11.25390625" style="153" customWidth="1"/>
    <col min="4" max="4" width="4.375" style="153" customWidth="1"/>
    <col min="5" max="5" width="11.25390625" style="153" customWidth="1"/>
    <col min="6" max="6" width="4.375" style="153" customWidth="1"/>
    <col min="7" max="7" width="11.25390625" style="153" customWidth="1"/>
    <col min="8" max="8" width="4.375" style="153" customWidth="1"/>
    <col min="9" max="9" width="11.25390625" style="153" customWidth="1"/>
    <col min="10" max="10" width="4.375" style="153" customWidth="1"/>
    <col min="11" max="11" width="11.25390625" style="153" customWidth="1"/>
    <col min="12" max="16384" width="9.00390625" style="153" customWidth="1"/>
  </cols>
  <sheetData>
    <row r="1" spans="1:11" ht="23.25" customHeight="1">
      <c r="A1" s="152" t="s">
        <v>323</v>
      </c>
      <c r="J1" s="511" t="s">
        <v>324</v>
      </c>
      <c r="K1" s="511"/>
    </row>
    <row r="2" ht="7.5" customHeight="1" thickBot="1">
      <c r="A2" s="154"/>
    </row>
    <row r="3" spans="1:11" ht="23.25" customHeight="1" thickBot="1">
      <c r="A3" s="154"/>
      <c r="F3" s="512" t="s">
        <v>325</v>
      </c>
      <c r="G3" s="512"/>
      <c r="H3" s="512"/>
      <c r="I3" s="512"/>
      <c r="J3" s="512"/>
      <c r="K3" s="512"/>
    </row>
    <row r="4" ht="18.75" customHeight="1" thickBot="1">
      <c r="K4" s="155" t="s">
        <v>326</v>
      </c>
    </row>
    <row r="5" spans="1:11" ht="22.5" customHeight="1">
      <c r="A5" s="513" t="s">
        <v>327</v>
      </c>
      <c r="B5" s="514" t="s">
        <v>328</v>
      </c>
      <c r="C5" s="515"/>
      <c r="D5" s="516" t="s">
        <v>329</v>
      </c>
      <c r="E5" s="517"/>
      <c r="F5" s="516" t="s">
        <v>329</v>
      </c>
      <c r="G5" s="517"/>
      <c r="H5" s="516" t="s">
        <v>329</v>
      </c>
      <c r="I5" s="517"/>
      <c r="J5" s="518" t="s">
        <v>204</v>
      </c>
      <c r="K5" s="519"/>
    </row>
    <row r="6" spans="1:11" ht="22.5" customHeight="1">
      <c r="A6" s="499"/>
      <c r="B6" s="495"/>
      <c r="C6" s="503"/>
      <c r="D6" s="156" t="s">
        <v>330</v>
      </c>
      <c r="E6" s="156" t="s">
        <v>331</v>
      </c>
      <c r="F6" s="156" t="s">
        <v>330</v>
      </c>
      <c r="G6" s="156" t="s">
        <v>331</v>
      </c>
      <c r="H6" s="156" t="s">
        <v>330</v>
      </c>
      <c r="I6" s="156" t="s">
        <v>331</v>
      </c>
      <c r="J6" s="156" t="s">
        <v>330</v>
      </c>
      <c r="K6" s="157" t="s">
        <v>331</v>
      </c>
    </row>
    <row r="7" spans="1:11" ht="22.5" customHeight="1" thickBot="1">
      <c r="A7" s="501" t="s">
        <v>332</v>
      </c>
      <c r="B7" s="483" t="s">
        <v>333</v>
      </c>
      <c r="C7" s="484"/>
      <c r="D7" s="158"/>
      <c r="E7" s="159" t="s">
        <v>334</v>
      </c>
      <c r="F7" s="158"/>
      <c r="G7" s="159" t="s">
        <v>334</v>
      </c>
      <c r="H7" s="158"/>
      <c r="I7" s="159" t="s">
        <v>335</v>
      </c>
      <c r="J7" s="158"/>
      <c r="K7" s="160" t="s">
        <v>334</v>
      </c>
    </row>
    <row r="8" spans="1:11" ht="22.5" customHeight="1" thickTop="1">
      <c r="A8" s="502"/>
      <c r="B8" s="495" t="s">
        <v>336</v>
      </c>
      <c r="C8" s="503"/>
      <c r="D8" s="161"/>
      <c r="E8" s="162" t="s">
        <v>337</v>
      </c>
      <c r="F8" s="161"/>
      <c r="G8" s="162" t="s">
        <v>338</v>
      </c>
      <c r="H8" s="161"/>
      <c r="I8" s="162" t="s">
        <v>337</v>
      </c>
      <c r="J8" s="161"/>
      <c r="K8" s="163" t="s">
        <v>337</v>
      </c>
    </row>
    <row r="9" spans="1:11" ht="22.5" customHeight="1">
      <c r="A9" s="504" t="s">
        <v>339</v>
      </c>
      <c r="B9" s="507" t="s">
        <v>340</v>
      </c>
      <c r="C9" s="508"/>
      <c r="D9" s="161"/>
      <c r="E9" s="162" t="s">
        <v>341</v>
      </c>
      <c r="F9" s="161"/>
      <c r="G9" s="162" t="s">
        <v>337</v>
      </c>
      <c r="H9" s="161"/>
      <c r="I9" s="162" t="s">
        <v>342</v>
      </c>
      <c r="J9" s="161"/>
      <c r="K9" s="163" t="s">
        <v>337</v>
      </c>
    </row>
    <row r="10" spans="1:11" ht="22.5" customHeight="1">
      <c r="A10" s="505"/>
      <c r="B10" s="509" t="s">
        <v>343</v>
      </c>
      <c r="C10" s="510"/>
      <c r="D10" s="164"/>
      <c r="E10" s="162" t="s">
        <v>337</v>
      </c>
      <c r="F10" s="164"/>
      <c r="G10" s="162" t="s">
        <v>337</v>
      </c>
      <c r="H10" s="164"/>
      <c r="I10" s="162" t="s">
        <v>337</v>
      </c>
      <c r="J10" s="164"/>
      <c r="K10" s="163" t="s">
        <v>341</v>
      </c>
    </row>
    <row r="11" spans="1:11" ht="22.5" customHeight="1">
      <c r="A11" s="505"/>
      <c r="B11" s="500" t="s">
        <v>344</v>
      </c>
      <c r="C11" s="500"/>
      <c r="D11" s="165"/>
      <c r="E11" s="162" t="s">
        <v>341</v>
      </c>
      <c r="F11" s="165"/>
      <c r="G11" s="162" t="s">
        <v>345</v>
      </c>
      <c r="H11" s="165"/>
      <c r="I11" s="162" t="s">
        <v>345</v>
      </c>
      <c r="J11" s="165"/>
      <c r="K11" s="163" t="s">
        <v>337</v>
      </c>
    </row>
    <row r="12" spans="1:11" ht="22.5" customHeight="1">
      <c r="A12" s="505"/>
      <c r="B12" s="493" t="s">
        <v>346</v>
      </c>
      <c r="C12" s="493"/>
      <c r="D12" s="164"/>
      <c r="E12" s="162" t="s">
        <v>338</v>
      </c>
      <c r="F12" s="164"/>
      <c r="G12" s="162" t="s">
        <v>341</v>
      </c>
      <c r="H12" s="164"/>
      <c r="I12" s="162" t="s">
        <v>337</v>
      </c>
      <c r="J12" s="164"/>
      <c r="K12" s="163" t="s">
        <v>341</v>
      </c>
    </row>
    <row r="13" spans="1:11" ht="22.5" customHeight="1">
      <c r="A13" s="505"/>
      <c r="B13" s="493" t="s">
        <v>347</v>
      </c>
      <c r="C13" s="493"/>
      <c r="D13" s="164"/>
      <c r="E13" s="162" t="s">
        <v>338</v>
      </c>
      <c r="F13" s="164"/>
      <c r="G13" s="162" t="s">
        <v>342</v>
      </c>
      <c r="H13" s="164"/>
      <c r="I13" s="162" t="s">
        <v>341</v>
      </c>
      <c r="J13" s="164"/>
      <c r="K13" s="163" t="s">
        <v>341</v>
      </c>
    </row>
    <row r="14" spans="1:11" ht="22.5" customHeight="1">
      <c r="A14" s="505"/>
      <c r="B14" s="493" t="s">
        <v>348</v>
      </c>
      <c r="C14" s="494"/>
      <c r="D14" s="164"/>
      <c r="E14" s="162" t="s">
        <v>338</v>
      </c>
      <c r="F14" s="164"/>
      <c r="G14" s="162" t="s">
        <v>342</v>
      </c>
      <c r="H14" s="164"/>
      <c r="I14" s="162" t="s">
        <v>342</v>
      </c>
      <c r="J14" s="164"/>
      <c r="K14" s="163" t="s">
        <v>337</v>
      </c>
    </row>
    <row r="15" spans="1:11" ht="22.5" customHeight="1">
      <c r="A15" s="505"/>
      <c r="B15" s="493" t="s">
        <v>349</v>
      </c>
      <c r="C15" s="494"/>
      <c r="D15" s="164"/>
      <c r="E15" s="162" t="s">
        <v>341</v>
      </c>
      <c r="F15" s="164"/>
      <c r="G15" s="162" t="s">
        <v>338</v>
      </c>
      <c r="H15" s="164"/>
      <c r="I15" s="162" t="s">
        <v>341</v>
      </c>
      <c r="J15" s="164"/>
      <c r="K15" s="163" t="s">
        <v>341</v>
      </c>
    </row>
    <row r="16" spans="1:11" ht="22.5" customHeight="1" thickBot="1">
      <c r="A16" s="505"/>
      <c r="B16" s="483"/>
      <c r="C16" s="484"/>
      <c r="D16" s="158"/>
      <c r="E16" s="158"/>
      <c r="F16" s="158"/>
      <c r="G16" s="158"/>
      <c r="H16" s="158"/>
      <c r="I16" s="158"/>
      <c r="J16" s="158"/>
      <c r="K16" s="166"/>
    </row>
    <row r="17" spans="1:11" ht="22.5" customHeight="1" thickTop="1">
      <c r="A17" s="506"/>
      <c r="B17" s="495" t="s">
        <v>350</v>
      </c>
      <c r="C17" s="496"/>
      <c r="D17" s="161"/>
      <c r="E17" s="162" t="s">
        <v>341</v>
      </c>
      <c r="F17" s="162"/>
      <c r="G17" s="162" t="s">
        <v>341</v>
      </c>
      <c r="H17" s="162"/>
      <c r="I17" s="162" t="s">
        <v>342</v>
      </c>
      <c r="J17" s="162"/>
      <c r="K17" s="163" t="s">
        <v>341</v>
      </c>
    </row>
    <row r="18" spans="1:11" ht="22.5" customHeight="1">
      <c r="A18" s="497" t="s">
        <v>351</v>
      </c>
      <c r="B18" s="493" t="s">
        <v>352</v>
      </c>
      <c r="C18" s="493"/>
      <c r="D18" s="164"/>
      <c r="E18" s="164"/>
      <c r="F18" s="164"/>
      <c r="G18" s="164"/>
      <c r="H18" s="164"/>
      <c r="I18" s="164"/>
      <c r="J18" s="164"/>
      <c r="K18" s="167"/>
    </row>
    <row r="19" spans="1:11" ht="22.5" customHeight="1">
      <c r="A19" s="498"/>
      <c r="B19" s="500" t="s">
        <v>353</v>
      </c>
      <c r="C19" s="500"/>
      <c r="D19" s="165"/>
      <c r="E19" s="165"/>
      <c r="F19" s="165"/>
      <c r="G19" s="165"/>
      <c r="H19" s="165"/>
      <c r="I19" s="165"/>
      <c r="J19" s="165"/>
      <c r="K19" s="168"/>
    </row>
    <row r="20" spans="1:11" ht="22.5" customHeight="1">
      <c r="A20" s="498"/>
      <c r="B20" s="493" t="s">
        <v>354</v>
      </c>
      <c r="C20" s="493"/>
      <c r="D20" s="164"/>
      <c r="E20" s="164"/>
      <c r="F20" s="164"/>
      <c r="G20" s="164"/>
      <c r="H20" s="164"/>
      <c r="I20" s="164"/>
      <c r="J20" s="164"/>
      <c r="K20" s="167"/>
    </row>
    <row r="21" spans="1:11" ht="22.5" customHeight="1">
      <c r="A21" s="498"/>
      <c r="B21" s="493" t="s">
        <v>355</v>
      </c>
      <c r="C21" s="493"/>
      <c r="D21" s="164"/>
      <c r="E21" s="164"/>
      <c r="F21" s="164"/>
      <c r="G21" s="164"/>
      <c r="H21" s="164"/>
      <c r="I21" s="164"/>
      <c r="J21" s="164"/>
      <c r="K21" s="167"/>
    </row>
    <row r="22" spans="1:11" ht="22.5" customHeight="1">
      <c r="A22" s="498"/>
      <c r="B22" s="493" t="s">
        <v>356</v>
      </c>
      <c r="C22" s="493"/>
      <c r="D22" s="164"/>
      <c r="E22" s="164"/>
      <c r="F22" s="164"/>
      <c r="G22" s="164"/>
      <c r="H22" s="164"/>
      <c r="I22" s="164"/>
      <c r="J22" s="164"/>
      <c r="K22" s="167"/>
    </row>
    <row r="23" spans="1:11" ht="22.5" customHeight="1">
      <c r="A23" s="498"/>
      <c r="B23" s="493" t="s">
        <v>357</v>
      </c>
      <c r="C23" s="493"/>
      <c r="D23" s="164"/>
      <c r="E23" s="164"/>
      <c r="F23" s="164"/>
      <c r="G23" s="164"/>
      <c r="H23" s="164"/>
      <c r="I23" s="164"/>
      <c r="J23" s="164"/>
      <c r="K23" s="167"/>
    </row>
    <row r="24" spans="1:11" ht="22.5" customHeight="1" thickBot="1">
      <c r="A24" s="498"/>
      <c r="B24" s="483"/>
      <c r="C24" s="484"/>
      <c r="D24" s="158"/>
      <c r="E24" s="158"/>
      <c r="F24" s="158"/>
      <c r="G24" s="158"/>
      <c r="H24" s="158"/>
      <c r="I24" s="158"/>
      <c r="J24" s="158"/>
      <c r="K24" s="166"/>
    </row>
    <row r="25" spans="1:11" ht="22.5" customHeight="1" thickTop="1">
      <c r="A25" s="499"/>
      <c r="B25" s="485" t="s">
        <v>358</v>
      </c>
      <c r="C25" s="486"/>
      <c r="D25" s="169"/>
      <c r="E25" s="169"/>
      <c r="F25" s="169"/>
      <c r="G25" s="169"/>
      <c r="H25" s="169"/>
      <c r="I25" s="169"/>
      <c r="J25" s="169"/>
      <c r="K25" s="170"/>
    </row>
    <row r="26" spans="1:11" ht="22.5" customHeight="1">
      <c r="A26" s="487" t="s">
        <v>21</v>
      </c>
      <c r="B26" s="490" t="s">
        <v>359</v>
      </c>
      <c r="C26" s="491"/>
      <c r="D26" s="161"/>
      <c r="E26" s="161"/>
      <c r="F26" s="161"/>
      <c r="G26" s="161"/>
      <c r="H26" s="161"/>
      <c r="I26" s="161"/>
      <c r="J26" s="161"/>
      <c r="K26" s="171"/>
    </row>
    <row r="27" spans="1:11" ht="22.5" customHeight="1" thickBot="1">
      <c r="A27" s="488"/>
      <c r="B27" s="483" t="s">
        <v>360</v>
      </c>
      <c r="C27" s="484"/>
      <c r="D27" s="158"/>
      <c r="E27" s="158"/>
      <c r="F27" s="158"/>
      <c r="G27" s="158"/>
      <c r="H27" s="158"/>
      <c r="I27" s="158"/>
      <c r="J27" s="158"/>
      <c r="K27" s="166"/>
    </row>
    <row r="28" spans="1:11" ht="22.5" customHeight="1" thickBot="1" thickTop="1">
      <c r="A28" s="489"/>
      <c r="B28" s="492" t="s">
        <v>361</v>
      </c>
      <c r="C28" s="476"/>
      <c r="D28" s="172"/>
      <c r="E28" s="172"/>
      <c r="F28" s="172"/>
      <c r="G28" s="172"/>
      <c r="H28" s="172"/>
      <c r="I28" s="172"/>
      <c r="J28" s="172"/>
      <c r="K28" s="173"/>
    </row>
    <row r="29" spans="1:11" ht="22.5" customHeight="1" thickBot="1" thickTop="1">
      <c r="A29" s="474" t="s">
        <v>362</v>
      </c>
      <c r="B29" s="475"/>
      <c r="C29" s="476"/>
      <c r="D29" s="169"/>
      <c r="E29" s="169"/>
      <c r="F29" s="169"/>
      <c r="G29" s="169"/>
      <c r="H29" s="169"/>
      <c r="I29" s="169"/>
      <c r="J29" s="169"/>
      <c r="K29" s="170"/>
    </row>
    <row r="30" spans="1:11" ht="22.5" customHeight="1" thickTop="1">
      <c r="A30" s="477" t="s">
        <v>363</v>
      </c>
      <c r="B30" s="478"/>
      <c r="C30" s="479"/>
      <c r="D30" s="174"/>
      <c r="E30" s="175"/>
      <c r="F30" s="176"/>
      <c r="G30" s="176"/>
      <c r="H30" s="176"/>
      <c r="I30" s="174"/>
      <c r="J30" s="176"/>
      <c r="K30" s="177"/>
    </row>
    <row r="31" spans="1:11" ht="22.5" customHeight="1" thickBot="1">
      <c r="A31" s="480" t="s">
        <v>364</v>
      </c>
      <c r="B31" s="481"/>
      <c r="C31" s="482"/>
      <c r="D31" s="178"/>
      <c r="E31" s="179"/>
      <c r="F31" s="180"/>
      <c r="G31" s="180"/>
      <c r="H31" s="180"/>
      <c r="I31" s="178"/>
      <c r="J31" s="180"/>
      <c r="K31" s="181"/>
    </row>
    <row r="32" spans="1:11" s="183" customFormat="1" ht="22.5" customHeight="1">
      <c r="A32" s="182" t="s">
        <v>365</v>
      </c>
      <c r="C32" s="184"/>
      <c r="D32" s="184"/>
      <c r="E32" s="185"/>
      <c r="F32" s="186"/>
      <c r="G32" s="186"/>
      <c r="H32" s="186"/>
      <c r="I32" s="184"/>
      <c r="J32" s="186"/>
      <c r="K32" s="184"/>
    </row>
    <row r="33" spans="1:11" s="183" customFormat="1" ht="22.5" customHeight="1">
      <c r="A33" s="182"/>
      <c r="B33" s="187" t="s">
        <v>366</v>
      </c>
      <c r="C33" s="184"/>
      <c r="D33" s="184"/>
      <c r="E33" s="185"/>
      <c r="F33" s="186"/>
      <c r="G33" s="186"/>
      <c r="H33" s="186"/>
      <c r="I33" s="184"/>
      <c r="J33" s="186"/>
      <c r="K33" s="184"/>
    </row>
    <row r="34" spans="1:11" ht="22.5" customHeight="1">
      <c r="A34" s="188" t="s">
        <v>367</v>
      </c>
      <c r="C34" s="189"/>
      <c r="D34" s="189"/>
      <c r="E34" s="189"/>
      <c r="F34" s="189"/>
      <c r="G34" s="189"/>
      <c r="H34" s="189"/>
      <c r="I34" s="189"/>
      <c r="J34" s="190"/>
      <c r="K34" s="190"/>
    </row>
    <row r="35" spans="1:11" ht="22.5" customHeight="1">
      <c r="A35" s="188" t="s">
        <v>368</v>
      </c>
      <c r="C35" s="189"/>
      <c r="D35" s="189"/>
      <c r="E35" s="189"/>
      <c r="F35" s="189"/>
      <c r="G35" s="189"/>
      <c r="H35" s="189"/>
      <c r="I35" s="189"/>
      <c r="J35" s="190"/>
      <c r="K35" s="190"/>
    </row>
    <row r="36" spans="1:11" ht="22.5" customHeight="1">
      <c r="A36" s="188" t="s">
        <v>369</v>
      </c>
      <c r="C36" s="189"/>
      <c r="D36" s="189"/>
      <c r="E36" s="189"/>
      <c r="F36" s="189"/>
      <c r="G36" s="189"/>
      <c r="H36" s="189"/>
      <c r="I36" s="189"/>
      <c r="J36" s="190"/>
      <c r="K36" s="190"/>
    </row>
  </sheetData>
  <sheetProtection/>
  <mergeCells count="38">
    <mergeCell ref="J1:K1"/>
    <mergeCell ref="F3:G3"/>
    <mergeCell ref="H3:K3"/>
    <mergeCell ref="A5:A6"/>
    <mergeCell ref="B5:C6"/>
    <mergeCell ref="D5:E5"/>
    <mergeCell ref="F5:G5"/>
    <mergeCell ref="H5:I5"/>
    <mergeCell ref="J5:K5"/>
    <mergeCell ref="A7:A8"/>
    <mergeCell ref="B7:C7"/>
    <mergeCell ref="B8:C8"/>
    <mergeCell ref="A9:A17"/>
    <mergeCell ref="B9:C9"/>
    <mergeCell ref="B10:C10"/>
    <mergeCell ref="B11:C11"/>
    <mergeCell ref="B12:C12"/>
    <mergeCell ref="B13:C13"/>
    <mergeCell ref="B14:C14"/>
    <mergeCell ref="B15:C15"/>
    <mergeCell ref="B16:C16"/>
    <mergeCell ref="B17:C17"/>
    <mergeCell ref="A18:A25"/>
    <mergeCell ref="B18:C18"/>
    <mergeCell ref="B19:C19"/>
    <mergeCell ref="B20:C20"/>
    <mergeCell ref="B21:C21"/>
    <mergeCell ref="B22:C22"/>
    <mergeCell ref="B23:C23"/>
    <mergeCell ref="A29:C29"/>
    <mergeCell ref="A30:C30"/>
    <mergeCell ref="A31:C31"/>
    <mergeCell ref="B24:C24"/>
    <mergeCell ref="B25:C25"/>
    <mergeCell ref="A26:A28"/>
    <mergeCell ref="B26:C26"/>
    <mergeCell ref="B27:C27"/>
    <mergeCell ref="B28:C28"/>
  </mergeCells>
  <printOptions/>
  <pageMargins left="0.984251968503937" right="0.7874015748031497" top="0.984251968503937" bottom="0.5905511811023623" header="0.5118110236220472" footer="0.5118110236220472"/>
  <pageSetup fitToHeight="1" fitToWidth="1" horizontalDpi="300" verticalDpi="300" orientation="portrait" paperSize="9" scale="99" r:id="rId1"/>
</worksheet>
</file>

<file path=xl/worksheets/sheet20.xml><?xml version="1.0" encoding="utf-8"?>
<worksheet xmlns="http://schemas.openxmlformats.org/spreadsheetml/2006/main" xmlns:r="http://schemas.openxmlformats.org/officeDocument/2006/relationships">
  <dimension ref="A1:S56"/>
  <sheetViews>
    <sheetView zoomScalePageLayoutView="0" workbookViewId="0" topLeftCell="A1">
      <selection activeCell="B1" sqref="B1:C2"/>
    </sheetView>
  </sheetViews>
  <sheetFormatPr defaultColWidth="9.00390625" defaultRowHeight="13.5"/>
  <cols>
    <col min="1" max="1" width="0.5" style="0" customWidth="1"/>
    <col min="2" max="2" width="3.25390625" style="0" customWidth="1"/>
    <col min="3" max="3" width="6.00390625" style="0" customWidth="1"/>
    <col min="4" max="4" width="6.25390625" style="0" customWidth="1"/>
    <col min="5" max="5" width="8.00390625" style="0" customWidth="1"/>
    <col min="6" max="6" width="6.50390625" style="0" customWidth="1"/>
    <col min="7" max="7" width="2.50390625" style="0" customWidth="1"/>
    <col min="8" max="8" width="4.00390625" style="0" customWidth="1"/>
    <col min="9" max="9" width="5.00390625" style="0" customWidth="1"/>
    <col min="10" max="10" width="6.25390625" style="0" customWidth="1"/>
    <col min="11" max="11" width="2.25390625" style="0" customWidth="1"/>
    <col min="12" max="12" width="7.75390625" style="0" customWidth="1"/>
    <col min="13" max="13" width="2.25390625" style="0" customWidth="1"/>
    <col min="14" max="14" width="8.00390625" style="0" customWidth="1"/>
    <col min="15" max="15" width="2.25390625" style="0" customWidth="1"/>
    <col min="16" max="16" width="8.00390625" style="0" customWidth="1"/>
    <col min="17" max="17" width="1.75390625" style="0" customWidth="1"/>
    <col min="18" max="18" width="10.00390625" style="0" customWidth="1"/>
  </cols>
  <sheetData>
    <row r="1" spans="2:19" ht="13.5">
      <c r="B1" s="924" t="s">
        <v>166</v>
      </c>
      <c r="C1" s="866"/>
      <c r="D1" s="925" t="s">
        <v>265</v>
      </c>
      <c r="E1" s="941"/>
      <c r="F1" s="941"/>
      <c r="G1" s="941"/>
      <c r="H1" s="941"/>
      <c r="I1" s="926"/>
      <c r="J1" s="197"/>
      <c r="K1" s="197"/>
      <c r="L1" s="197"/>
      <c r="M1" s="197"/>
      <c r="N1" s="197"/>
      <c r="O1" s="197"/>
      <c r="P1" s="197"/>
      <c r="Q1" s="197"/>
      <c r="R1" s="208" t="s">
        <v>284</v>
      </c>
      <c r="S1" s="197"/>
    </row>
    <row r="2" spans="2:19" ht="13.5">
      <c r="B2" s="869"/>
      <c r="C2" s="870"/>
      <c r="D2" s="922"/>
      <c r="E2" s="942"/>
      <c r="F2" s="942"/>
      <c r="G2" s="942"/>
      <c r="H2" s="942"/>
      <c r="I2" s="923"/>
      <c r="J2" s="197"/>
      <c r="K2" s="197"/>
      <c r="L2" s="197"/>
      <c r="M2" s="197"/>
      <c r="N2" s="197"/>
      <c r="O2" s="197"/>
      <c r="P2" s="197"/>
      <c r="Q2" s="197"/>
      <c r="R2" s="208"/>
      <c r="S2" s="197"/>
    </row>
    <row r="3" spans="2:19" ht="13.5">
      <c r="B3" s="197"/>
      <c r="C3" s="197"/>
      <c r="D3" s="197"/>
      <c r="E3" s="197"/>
      <c r="F3" s="197"/>
      <c r="G3" s="197"/>
      <c r="H3" s="197"/>
      <c r="I3" s="197"/>
      <c r="J3" s="197"/>
      <c r="K3" s="197"/>
      <c r="L3" s="197"/>
      <c r="M3" s="197"/>
      <c r="N3" s="197"/>
      <c r="O3" s="197"/>
      <c r="P3" s="958"/>
      <c r="Q3" s="958"/>
      <c r="R3" s="209"/>
      <c r="S3" s="208"/>
    </row>
    <row r="4" spans="1:19" ht="21" customHeight="1">
      <c r="A4" s="64"/>
      <c r="B4" s="203"/>
      <c r="C4" s="210" t="s">
        <v>167</v>
      </c>
      <c r="D4" s="935" t="s">
        <v>168</v>
      </c>
      <c r="E4" s="953"/>
      <c r="F4" s="936"/>
      <c r="G4" s="933" t="s">
        <v>169</v>
      </c>
      <c r="H4" s="959"/>
      <c r="I4" s="924" t="s">
        <v>170</v>
      </c>
      <c r="J4" s="866"/>
      <c r="K4" s="934" t="s">
        <v>171</v>
      </c>
      <c r="L4" s="899"/>
      <c r="M4" s="899"/>
      <c r="N4" s="900"/>
      <c r="O4" s="934" t="s">
        <v>172</v>
      </c>
      <c r="P4" s="899"/>
      <c r="Q4" s="899"/>
      <c r="R4" s="900"/>
      <c r="S4" s="197"/>
    </row>
    <row r="5" spans="1:19" ht="21" customHeight="1">
      <c r="A5" s="64"/>
      <c r="B5" s="204" t="s">
        <v>4</v>
      </c>
      <c r="C5" s="210" t="s">
        <v>173</v>
      </c>
      <c r="D5" s="935"/>
      <c r="E5" s="953"/>
      <c r="F5" s="936"/>
      <c r="G5" s="841"/>
      <c r="H5" s="960"/>
      <c r="I5" s="869"/>
      <c r="J5" s="870"/>
      <c r="K5" s="934" t="s">
        <v>174</v>
      </c>
      <c r="L5" s="900"/>
      <c r="M5" s="934" t="s">
        <v>175</v>
      </c>
      <c r="N5" s="900"/>
      <c r="O5" s="934" t="s">
        <v>174</v>
      </c>
      <c r="P5" s="900"/>
      <c r="Q5" s="934" t="s">
        <v>175</v>
      </c>
      <c r="R5" s="900"/>
      <c r="S5" s="197"/>
    </row>
    <row r="6" spans="1:19" ht="24" customHeight="1">
      <c r="A6" s="64"/>
      <c r="B6" s="204"/>
      <c r="C6" s="837" t="s">
        <v>176</v>
      </c>
      <c r="D6" s="199" t="s">
        <v>177</v>
      </c>
      <c r="E6" s="943"/>
      <c r="F6" s="944"/>
      <c r="G6" s="841"/>
      <c r="H6" s="211" t="s">
        <v>5</v>
      </c>
      <c r="I6" s="954"/>
      <c r="J6" s="955"/>
      <c r="K6" s="956"/>
      <c r="L6" s="957"/>
      <c r="M6" s="954"/>
      <c r="N6" s="955"/>
      <c r="O6" s="956"/>
      <c r="P6" s="957"/>
      <c r="Q6" s="954"/>
      <c r="R6" s="955"/>
      <c r="S6" s="197"/>
    </row>
    <row r="7" spans="1:19" ht="24" customHeight="1">
      <c r="A7" s="64"/>
      <c r="B7" s="204"/>
      <c r="C7" s="838"/>
      <c r="D7" s="201" t="s">
        <v>178</v>
      </c>
      <c r="E7" s="951"/>
      <c r="F7" s="952"/>
      <c r="G7" s="841"/>
      <c r="H7" s="852" t="s">
        <v>179</v>
      </c>
      <c r="I7" s="945"/>
      <c r="J7" s="946"/>
      <c r="K7" s="934" t="s">
        <v>180</v>
      </c>
      <c r="L7" s="900"/>
      <c r="M7" s="931"/>
      <c r="N7" s="932"/>
      <c r="O7" s="934" t="s">
        <v>180</v>
      </c>
      <c r="P7" s="900"/>
      <c r="Q7" s="931"/>
      <c r="R7" s="932"/>
      <c r="S7" s="197"/>
    </row>
    <row r="8" spans="1:19" ht="24" customHeight="1">
      <c r="A8" s="64"/>
      <c r="B8" s="204" t="s">
        <v>181</v>
      </c>
      <c r="C8" s="837" t="s">
        <v>182</v>
      </c>
      <c r="D8" s="940" t="s">
        <v>183</v>
      </c>
      <c r="E8" s="941"/>
      <c r="F8" s="926"/>
      <c r="G8" s="841"/>
      <c r="H8" s="855"/>
      <c r="I8" s="947"/>
      <c r="J8" s="948"/>
      <c r="K8" s="934" t="s">
        <v>184</v>
      </c>
      <c r="L8" s="900"/>
      <c r="M8" s="931"/>
      <c r="N8" s="932"/>
      <c r="O8" s="934" t="s">
        <v>184</v>
      </c>
      <c r="P8" s="900"/>
      <c r="Q8" s="931"/>
      <c r="R8" s="932"/>
      <c r="S8" s="197"/>
    </row>
    <row r="9" spans="1:19" ht="24" customHeight="1">
      <c r="A9" s="64"/>
      <c r="B9" s="205"/>
      <c r="C9" s="838"/>
      <c r="D9" s="922"/>
      <c r="E9" s="942"/>
      <c r="F9" s="923"/>
      <c r="G9" s="841"/>
      <c r="H9" s="838"/>
      <c r="I9" s="949"/>
      <c r="J9" s="950"/>
      <c r="K9" s="934" t="s">
        <v>185</v>
      </c>
      <c r="L9" s="900"/>
      <c r="M9" s="931"/>
      <c r="N9" s="932"/>
      <c r="O9" s="934" t="s">
        <v>185</v>
      </c>
      <c r="P9" s="900"/>
      <c r="Q9" s="931"/>
      <c r="R9" s="932"/>
      <c r="S9" s="197"/>
    </row>
    <row r="10" spans="1:19" ht="24" customHeight="1">
      <c r="A10" s="64"/>
      <c r="B10" s="203"/>
      <c r="C10" s="210" t="s">
        <v>167</v>
      </c>
      <c r="D10" s="935" t="s">
        <v>186</v>
      </c>
      <c r="E10" s="953"/>
      <c r="F10" s="936"/>
      <c r="G10" s="841"/>
      <c r="H10" s="852" t="s">
        <v>187</v>
      </c>
      <c r="I10" s="945"/>
      <c r="J10" s="946"/>
      <c r="K10" s="934" t="s">
        <v>188</v>
      </c>
      <c r="L10" s="900"/>
      <c r="M10" s="931"/>
      <c r="N10" s="932"/>
      <c r="O10" s="934" t="s">
        <v>188</v>
      </c>
      <c r="P10" s="900"/>
      <c r="Q10" s="931"/>
      <c r="R10" s="932"/>
      <c r="S10" s="197"/>
    </row>
    <row r="11" spans="1:19" ht="24" customHeight="1">
      <c r="A11" s="64"/>
      <c r="B11" s="204" t="s">
        <v>189</v>
      </c>
      <c r="C11" s="210" t="s">
        <v>190</v>
      </c>
      <c r="D11" s="935"/>
      <c r="E11" s="953"/>
      <c r="F11" s="936"/>
      <c r="G11" s="841"/>
      <c r="H11" s="855"/>
      <c r="I11" s="947"/>
      <c r="J11" s="948"/>
      <c r="K11" s="935"/>
      <c r="L11" s="936"/>
      <c r="M11" s="931"/>
      <c r="N11" s="932"/>
      <c r="O11" s="935"/>
      <c r="P11" s="936"/>
      <c r="Q11" s="931"/>
      <c r="R11" s="932"/>
      <c r="S11" s="197"/>
    </row>
    <row r="12" spans="1:19" ht="24" customHeight="1">
      <c r="A12" s="64"/>
      <c r="B12" s="204"/>
      <c r="C12" s="212" t="s">
        <v>191</v>
      </c>
      <c r="D12" s="935"/>
      <c r="E12" s="953"/>
      <c r="F12" s="936"/>
      <c r="G12" s="841"/>
      <c r="H12" s="838"/>
      <c r="I12" s="949"/>
      <c r="J12" s="950"/>
      <c r="K12" s="935"/>
      <c r="L12" s="936"/>
      <c r="M12" s="931"/>
      <c r="N12" s="932"/>
      <c r="O12" s="935"/>
      <c r="P12" s="936"/>
      <c r="Q12" s="931"/>
      <c r="R12" s="932"/>
      <c r="S12" s="197"/>
    </row>
    <row r="13" spans="1:19" ht="24" customHeight="1">
      <c r="A13" s="64"/>
      <c r="B13" s="204"/>
      <c r="C13" s="837" t="s">
        <v>176</v>
      </c>
      <c r="D13" s="199" t="s">
        <v>177</v>
      </c>
      <c r="E13" s="943"/>
      <c r="F13" s="944"/>
      <c r="G13" s="841"/>
      <c r="H13" s="852" t="s">
        <v>192</v>
      </c>
      <c r="I13" s="945"/>
      <c r="J13" s="946"/>
      <c r="K13" s="935"/>
      <c r="L13" s="936"/>
      <c r="M13" s="931"/>
      <c r="N13" s="932"/>
      <c r="O13" s="935"/>
      <c r="P13" s="936"/>
      <c r="Q13" s="931"/>
      <c r="R13" s="932"/>
      <c r="S13" s="197"/>
    </row>
    <row r="14" spans="1:19" ht="24" customHeight="1">
      <c r="A14" s="64"/>
      <c r="B14" s="204"/>
      <c r="C14" s="838"/>
      <c r="D14" s="201" t="s">
        <v>178</v>
      </c>
      <c r="E14" s="951"/>
      <c r="F14" s="952"/>
      <c r="G14" s="841"/>
      <c r="H14" s="855"/>
      <c r="I14" s="947"/>
      <c r="J14" s="948"/>
      <c r="K14" s="935"/>
      <c r="L14" s="936"/>
      <c r="M14" s="931"/>
      <c r="N14" s="932"/>
      <c r="O14" s="935"/>
      <c r="P14" s="936"/>
      <c r="Q14" s="931"/>
      <c r="R14" s="932"/>
      <c r="S14" s="197"/>
    </row>
    <row r="15" spans="1:19" ht="24" customHeight="1">
      <c r="A15" s="64"/>
      <c r="B15" s="204" t="s">
        <v>193</v>
      </c>
      <c r="C15" s="837" t="s">
        <v>182</v>
      </c>
      <c r="D15" s="940" t="s">
        <v>183</v>
      </c>
      <c r="E15" s="941"/>
      <c r="F15" s="926"/>
      <c r="G15" s="841"/>
      <c r="H15" s="855"/>
      <c r="I15" s="947"/>
      <c r="J15" s="948"/>
      <c r="K15" s="935"/>
      <c r="L15" s="936"/>
      <c r="M15" s="931"/>
      <c r="N15" s="932"/>
      <c r="O15" s="935"/>
      <c r="P15" s="936"/>
      <c r="Q15" s="931"/>
      <c r="R15" s="932"/>
      <c r="S15" s="197"/>
    </row>
    <row r="16" spans="1:19" ht="24" customHeight="1">
      <c r="A16" s="64"/>
      <c r="B16" s="205"/>
      <c r="C16" s="838"/>
      <c r="D16" s="922"/>
      <c r="E16" s="942"/>
      <c r="F16" s="923"/>
      <c r="G16" s="841"/>
      <c r="H16" s="838"/>
      <c r="I16" s="949"/>
      <c r="J16" s="950"/>
      <c r="K16" s="935"/>
      <c r="L16" s="936"/>
      <c r="M16" s="931"/>
      <c r="N16" s="932"/>
      <c r="O16" s="935"/>
      <c r="P16" s="936"/>
      <c r="Q16" s="931"/>
      <c r="R16" s="932"/>
      <c r="S16" s="197"/>
    </row>
    <row r="17" spans="1:19" ht="30" customHeight="1">
      <c r="A17" s="64"/>
      <c r="B17" s="934" t="s">
        <v>194</v>
      </c>
      <c r="C17" s="900"/>
      <c r="D17" s="937"/>
      <c r="E17" s="938"/>
      <c r="F17" s="939"/>
      <c r="G17" s="842"/>
      <c r="H17" s="213" t="s">
        <v>195</v>
      </c>
      <c r="I17" s="931"/>
      <c r="J17" s="932"/>
      <c r="K17" s="935"/>
      <c r="L17" s="936"/>
      <c r="M17" s="931"/>
      <c r="N17" s="932"/>
      <c r="O17" s="935"/>
      <c r="P17" s="936"/>
      <c r="Q17" s="931"/>
      <c r="R17" s="932"/>
      <c r="S17" s="197"/>
    </row>
    <row r="18" spans="1:19" ht="21" customHeight="1">
      <c r="A18" s="64"/>
      <c r="B18" s="933" t="s">
        <v>196</v>
      </c>
      <c r="C18" s="843"/>
      <c r="D18" s="845"/>
      <c r="E18" s="934" t="s">
        <v>197</v>
      </c>
      <c r="F18" s="899"/>
      <c r="G18" s="899"/>
      <c r="H18" s="899"/>
      <c r="I18" s="899"/>
      <c r="J18" s="899"/>
      <c r="K18" s="900"/>
      <c r="L18" s="934" t="s">
        <v>198</v>
      </c>
      <c r="M18" s="899"/>
      <c r="N18" s="899"/>
      <c r="O18" s="899"/>
      <c r="P18" s="899"/>
      <c r="Q18" s="899"/>
      <c r="R18" s="900"/>
      <c r="S18" s="197"/>
    </row>
    <row r="19" spans="1:19" ht="21" customHeight="1">
      <c r="A19" s="64"/>
      <c r="B19" s="841"/>
      <c r="C19" s="846"/>
      <c r="D19" s="848"/>
      <c r="E19" s="934" t="s">
        <v>199</v>
      </c>
      <c r="F19" s="899"/>
      <c r="G19" s="900"/>
      <c r="H19" s="865" t="s">
        <v>200</v>
      </c>
      <c r="I19" s="866"/>
      <c r="J19" s="865" t="s">
        <v>6</v>
      </c>
      <c r="K19" s="866"/>
      <c r="L19" s="929" t="s">
        <v>201</v>
      </c>
      <c r="M19" s="930"/>
      <c r="N19" s="929" t="s">
        <v>201</v>
      </c>
      <c r="O19" s="930"/>
      <c r="P19" s="929" t="s">
        <v>201</v>
      </c>
      <c r="Q19" s="930"/>
      <c r="R19" s="214" t="s">
        <v>201</v>
      </c>
      <c r="S19" s="197"/>
    </row>
    <row r="20" spans="1:19" ht="21" customHeight="1">
      <c r="A20" s="64"/>
      <c r="B20" s="841"/>
      <c r="C20" s="849"/>
      <c r="D20" s="851"/>
      <c r="E20" s="212" t="s">
        <v>188</v>
      </c>
      <c r="F20" s="865"/>
      <c r="G20" s="866"/>
      <c r="H20" s="869"/>
      <c r="I20" s="870"/>
      <c r="J20" s="869"/>
      <c r="K20" s="870"/>
      <c r="L20" s="869"/>
      <c r="M20" s="870"/>
      <c r="N20" s="869"/>
      <c r="O20" s="870"/>
      <c r="P20" s="869"/>
      <c r="Q20" s="870"/>
      <c r="R20" s="205"/>
      <c r="S20" s="197"/>
    </row>
    <row r="21" spans="1:19" ht="15" customHeight="1">
      <c r="A21" s="64"/>
      <c r="B21" s="841"/>
      <c r="C21" s="924" t="s">
        <v>278</v>
      </c>
      <c r="D21" s="866"/>
      <c r="E21" s="215" t="s">
        <v>202</v>
      </c>
      <c r="F21" s="927" t="s">
        <v>202</v>
      </c>
      <c r="G21" s="928"/>
      <c r="H21" s="927" t="s">
        <v>202</v>
      </c>
      <c r="I21" s="928"/>
      <c r="J21" s="927" t="s">
        <v>202</v>
      </c>
      <c r="K21" s="928"/>
      <c r="L21" s="927" t="s">
        <v>202</v>
      </c>
      <c r="M21" s="928"/>
      <c r="N21" s="927" t="s">
        <v>202</v>
      </c>
      <c r="O21" s="928"/>
      <c r="P21" s="927" t="s">
        <v>202</v>
      </c>
      <c r="Q21" s="928"/>
      <c r="R21" s="216" t="s">
        <v>202</v>
      </c>
      <c r="S21" s="197"/>
    </row>
    <row r="22" spans="1:19" ht="15" customHeight="1">
      <c r="A22" s="64"/>
      <c r="B22" s="841"/>
      <c r="C22" s="867"/>
      <c r="D22" s="868"/>
      <c r="E22" s="217"/>
      <c r="F22" s="920"/>
      <c r="G22" s="921"/>
      <c r="H22" s="920"/>
      <c r="I22" s="921"/>
      <c r="J22" s="920"/>
      <c r="K22" s="921"/>
      <c r="L22" s="920"/>
      <c r="M22" s="921"/>
      <c r="N22" s="920"/>
      <c r="O22" s="921"/>
      <c r="P22" s="920"/>
      <c r="Q22" s="921"/>
      <c r="R22" s="200"/>
      <c r="S22" s="197"/>
    </row>
    <row r="23" spans="1:19" ht="15" customHeight="1">
      <c r="A23" s="64"/>
      <c r="B23" s="841"/>
      <c r="C23" s="869"/>
      <c r="D23" s="870"/>
      <c r="E23" s="207"/>
      <c r="F23" s="922"/>
      <c r="G23" s="923"/>
      <c r="H23" s="922"/>
      <c r="I23" s="923"/>
      <c r="J23" s="922"/>
      <c r="K23" s="923"/>
      <c r="L23" s="922"/>
      <c r="M23" s="923"/>
      <c r="N23" s="922"/>
      <c r="O23" s="923"/>
      <c r="P23" s="922"/>
      <c r="Q23" s="923"/>
      <c r="R23" s="202"/>
      <c r="S23" s="197"/>
    </row>
    <row r="24" spans="1:19" ht="15" customHeight="1">
      <c r="A24" s="64"/>
      <c r="B24" s="841"/>
      <c r="C24" s="924" t="s">
        <v>203</v>
      </c>
      <c r="D24" s="866"/>
      <c r="E24" s="206"/>
      <c r="F24" s="925"/>
      <c r="G24" s="926"/>
      <c r="H24" s="925"/>
      <c r="I24" s="926"/>
      <c r="J24" s="925"/>
      <c r="K24" s="926"/>
      <c r="L24" s="925"/>
      <c r="M24" s="926"/>
      <c r="N24" s="925"/>
      <c r="O24" s="926"/>
      <c r="P24" s="925"/>
      <c r="Q24" s="926"/>
      <c r="R24" s="206"/>
      <c r="S24" s="197"/>
    </row>
    <row r="25" spans="1:19" ht="15" customHeight="1">
      <c r="A25" s="64"/>
      <c r="B25" s="841"/>
      <c r="C25" s="867"/>
      <c r="D25" s="868"/>
      <c r="E25" s="217"/>
      <c r="F25" s="920"/>
      <c r="G25" s="921"/>
      <c r="H25" s="920"/>
      <c r="I25" s="921"/>
      <c r="J25" s="920"/>
      <c r="K25" s="921"/>
      <c r="L25" s="920"/>
      <c r="M25" s="921"/>
      <c r="N25" s="920"/>
      <c r="O25" s="921"/>
      <c r="P25" s="920"/>
      <c r="Q25" s="921"/>
      <c r="R25" s="200"/>
      <c r="S25" s="197"/>
    </row>
    <row r="26" spans="1:19" ht="15" customHeight="1">
      <c r="A26" s="64"/>
      <c r="B26" s="841"/>
      <c r="C26" s="869"/>
      <c r="D26" s="870"/>
      <c r="E26" s="207"/>
      <c r="F26" s="922"/>
      <c r="G26" s="923"/>
      <c r="H26" s="922"/>
      <c r="I26" s="923"/>
      <c r="J26" s="922"/>
      <c r="K26" s="923"/>
      <c r="L26" s="922"/>
      <c r="M26" s="923"/>
      <c r="N26" s="922"/>
      <c r="O26" s="923"/>
      <c r="P26" s="922"/>
      <c r="Q26" s="923"/>
      <c r="R26" s="207"/>
      <c r="S26" s="197"/>
    </row>
    <row r="27" spans="1:19" ht="15" customHeight="1">
      <c r="A27" s="64"/>
      <c r="B27" s="841"/>
      <c r="C27" s="924" t="s">
        <v>279</v>
      </c>
      <c r="D27" s="866"/>
      <c r="E27" s="206"/>
      <c r="F27" s="925"/>
      <c r="G27" s="926"/>
      <c r="H27" s="925"/>
      <c r="I27" s="926"/>
      <c r="J27" s="925"/>
      <c r="K27" s="926"/>
      <c r="L27" s="925"/>
      <c r="M27" s="926"/>
      <c r="N27" s="925"/>
      <c r="O27" s="926"/>
      <c r="P27" s="925"/>
      <c r="Q27" s="926"/>
      <c r="R27" s="206"/>
      <c r="S27" s="197"/>
    </row>
    <row r="28" spans="1:19" ht="15" customHeight="1">
      <c r="A28" s="64"/>
      <c r="B28" s="841"/>
      <c r="C28" s="867"/>
      <c r="D28" s="868"/>
      <c r="E28" s="217"/>
      <c r="F28" s="920"/>
      <c r="G28" s="921"/>
      <c r="H28" s="920"/>
      <c r="I28" s="921"/>
      <c r="J28" s="920"/>
      <c r="K28" s="921"/>
      <c r="L28" s="920"/>
      <c r="M28" s="921"/>
      <c r="N28" s="920"/>
      <c r="O28" s="921"/>
      <c r="P28" s="920"/>
      <c r="Q28" s="921"/>
      <c r="R28" s="200"/>
      <c r="S28" s="197"/>
    </row>
    <row r="29" spans="1:19" ht="15" customHeight="1">
      <c r="A29" s="64"/>
      <c r="B29" s="841"/>
      <c r="C29" s="869"/>
      <c r="D29" s="870"/>
      <c r="E29" s="207"/>
      <c r="F29" s="922"/>
      <c r="G29" s="923"/>
      <c r="H29" s="922"/>
      <c r="I29" s="923"/>
      <c r="J29" s="922"/>
      <c r="K29" s="923"/>
      <c r="L29" s="922"/>
      <c r="M29" s="923"/>
      <c r="N29" s="922"/>
      <c r="O29" s="923"/>
      <c r="P29" s="922"/>
      <c r="Q29" s="923"/>
      <c r="R29" s="207"/>
      <c r="S29" s="197"/>
    </row>
    <row r="30" spans="1:19" ht="15" customHeight="1">
      <c r="A30" s="64"/>
      <c r="B30" s="841"/>
      <c r="C30" s="865" t="s">
        <v>204</v>
      </c>
      <c r="D30" s="866"/>
      <c r="E30" s="206"/>
      <c r="F30" s="920"/>
      <c r="G30" s="921"/>
      <c r="H30" s="920"/>
      <c r="I30" s="921"/>
      <c r="J30" s="920"/>
      <c r="K30" s="921"/>
      <c r="L30" s="920"/>
      <c r="M30" s="921"/>
      <c r="N30" s="920"/>
      <c r="O30" s="921"/>
      <c r="P30" s="920"/>
      <c r="Q30" s="921"/>
      <c r="R30" s="206"/>
      <c r="S30" s="197"/>
    </row>
    <row r="31" spans="1:19" ht="15" customHeight="1">
      <c r="A31" s="64"/>
      <c r="B31" s="841"/>
      <c r="C31" s="867"/>
      <c r="D31" s="868"/>
      <c r="E31" s="217"/>
      <c r="F31" s="920"/>
      <c r="G31" s="921"/>
      <c r="H31" s="920"/>
      <c r="I31" s="921"/>
      <c r="J31" s="920"/>
      <c r="K31" s="921"/>
      <c r="L31" s="920"/>
      <c r="M31" s="921"/>
      <c r="N31" s="920"/>
      <c r="O31" s="921"/>
      <c r="P31" s="920"/>
      <c r="Q31" s="921"/>
      <c r="R31" s="200"/>
      <c r="S31" s="197"/>
    </row>
    <row r="32" spans="1:19" ht="15" customHeight="1">
      <c r="A32" s="64"/>
      <c r="B32" s="842"/>
      <c r="C32" s="869"/>
      <c r="D32" s="870"/>
      <c r="E32" s="207"/>
      <c r="F32" s="920"/>
      <c r="G32" s="921"/>
      <c r="H32" s="920"/>
      <c r="I32" s="921"/>
      <c r="J32" s="920"/>
      <c r="K32" s="921"/>
      <c r="L32" s="920"/>
      <c r="M32" s="921"/>
      <c r="N32" s="920"/>
      <c r="O32" s="921"/>
      <c r="P32" s="920"/>
      <c r="Q32" s="921"/>
      <c r="R32" s="207"/>
      <c r="S32" s="197"/>
    </row>
    <row r="33" spans="1:19" ht="24" customHeight="1">
      <c r="A33" s="64"/>
      <c r="B33" s="917" t="s">
        <v>205</v>
      </c>
      <c r="C33" s="904" t="s">
        <v>206</v>
      </c>
      <c r="D33" s="905"/>
      <c r="E33" s="906" t="s">
        <v>207</v>
      </c>
      <c r="F33" s="907"/>
      <c r="G33" s="907"/>
      <c r="H33" s="907"/>
      <c r="I33" s="907"/>
      <c r="J33" s="907"/>
      <c r="K33" s="907"/>
      <c r="L33" s="907"/>
      <c r="M33" s="907"/>
      <c r="N33" s="907"/>
      <c r="O33" s="907"/>
      <c r="P33" s="907"/>
      <c r="Q33" s="907"/>
      <c r="R33" s="908"/>
      <c r="S33" s="197"/>
    </row>
    <row r="34" spans="1:19" ht="18" customHeight="1">
      <c r="A34" s="64"/>
      <c r="B34" s="918"/>
      <c r="C34" s="909" t="s">
        <v>208</v>
      </c>
      <c r="D34" s="910"/>
      <c r="E34" s="911" t="s">
        <v>202</v>
      </c>
      <c r="F34" s="912"/>
      <c r="G34" s="913"/>
      <c r="H34" s="911" t="s">
        <v>213</v>
      </c>
      <c r="I34" s="912"/>
      <c r="J34" s="912"/>
      <c r="K34" s="913"/>
      <c r="L34" s="911" t="s">
        <v>213</v>
      </c>
      <c r="M34" s="912"/>
      <c r="N34" s="912"/>
      <c r="O34" s="913"/>
      <c r="P34" s="911" t="s">
        <v>213</v>
      </c>
      <c r="Q34" s="912"/>
      <c r="R34" s="913"/>
      <c r="S34" s="197"/>
    </row>
    <row r="35" spans="1:19" ht="18" customHeight="1">
      <c r="A35" s="64"/>
      <c r="B35" s="918"/>
      <c r="C35" s="895"/>
      <c r="D35" s="897"/>
      <c r="E35" s="914" t="s">
        <v>214</v>
      </c>
      <c r="F35" s="915"/>
      <c r="G35" s="916"/>
      <c r="H35" s="895" t="s">
        <v>214</v>
      </c>
      <c r="I35" s="896"/>
      <c r="J35" s="896"/>
      <c r="K35" s="897"/>
      <c r="L35" s="895" t="s">
        <v>214</v>
      </c>
      <c r="M35" s="896"/>
      <c r="N35" s="896"/>
      <c r="O35" s="897"/>
      <c r="P35" s="895" t="s">
        <v>214</v>
      </c>
      <c r="Q35" s="896"/>
      <c r="R35" s="897"/>
      <c r="S35" s="197"/>
    </row>
    <row r="36" spans="1:19" ht="23.25" customHeight="1">
      <c r="A36" s="64"/>
      <c r="B36" s="918"/>
      <c r="C36" s="904" t="s">
        <v>209</v>
      </c>
      <c r="D36" s="905"/>
      <c r="E36" s="906" t="s">
        <v>210</v>
      </c>
      <c r="F36" s="907"/>
      <c r="G36" s="907"/>
      <c r="H36" s="907"/>
      <c r="I36" s="907"/>
      <c r="J36" s="907"/>
      <c r="K36" s="907"/>
      <c r="L36" s="907"/>
      <c r="M36" s="907"/>
      <c r="N36" s="907"/>
      <c r="O36" s="907"/>
      <c r="P36" s="907"/>
      <c r="Q36" s="907"/>
      <c r="R36" s="908"/>
      <c r="S36" s="197"/>
    </row>
    <row r="37" spans="1:19" ht="18" customHeight="1">
      <c r="A37" s="64"/>
      <c r="B37" s="918"/>
      <c r="C37" s="909" t="s">
        <v>208</v>
      </c>
      <c r="D37" s="910"/>
      <c r="E37" s="911" t="s">
        <v>202</v>
      </c>
      <c r="F37" s="912"/>
      <c r="G37" s="913"/>
      <c r="H37" s="911" t="s">
        <v>213</v>
      </c>
      <c r="I37" s="912"/>
      <c r="J37" s="912"/>
      <c r="K37" s="913"/>
      <c r="L37" s="911" t="s">
        <v>213</v>
      </c>
      <c r="M37" s="912"/>
      <c r="N37" s="912"/>
      <c r="O37" s="913"/>
      <c r="P37" s="911" t="s">
        <v>213</v>
      </c>
      <c r="Q37" s="912"/>
      <c r="R37" s="913"/>
      <c r="S37" s="197"/>
    </row>
    <row r="38" spans="1:19" ht="18" customHeight="1">
      <c r="A38" s="64"/>
      <c r="B38" s="919"/>
      <c r="C38" s="895"/>
      <c r="D38" s="897"/>
      <c r="E38" s="914" t="s">
        <v>214</v>
      </c>
      <c r="F38" s="915"/>
      <c r="G38" s="916"/>
      <c r="H38" s="895" t="s">
        <v>214</v>
      </c>
      <c r="I38" s="896"/>
      <c r="J38" s="896"/>
      <c r="K38" s="897"/>
      <c r="L38" s="895" t="s">
        <v>214</v>
      </c>
      <c r="M38" s="896"/>
      <c r="N38" s="896"/>
      <c r="O38" s="897"/>
      <c r="P38" s="895" t="s">
        <v>214</v>
      </c>
      <c r="Q38" s="896"/>
      <c r="R38" s="897"/>
      <c r="S38" s="197"/>
    </row>
    <row r="39" spans="1:19" ht="54" customHeight="1">
      <c r="A39" s="64"/>
      <c r="B39" s="898" t="s">
        <v>211</v>
      </c>
      <c r="C39" s="899"/>
      <c r="D39" s="900"/>
      <c r="E39" s="901"/>
      <c r="F39" s="902"/>
      <c r="G39" s="902"/>
      <c r="H39" s="902"/>
      <c r="I39" s="902"/>
      <c r="J39" s="902"/>
      <c r="K39" s="902"/>
      <c r="L39" s="902"/>
      <c r="M39" s="902"/>
      <c r="N39" s="902"/>
      <c r="O39" s="902"/>
      <c r="P39" s="902"/>
      <c r="Q39" s="902"/>
      <c r="R39" s="903"/>
      <c r="S39" s="197"/>
    </row>
    <row r="40" spans="1:19" ht="12.75">
      <c r="A40" s="64"/>
      <c r="B40" s="198"/>
      <c r="C40" s="198"/>
      <c r="D40" s="198"/>
      <c r="E40" s="198"/>
      <c r="F40" s="198"/>
      <c r="G40" s="198"/>
      <c r="H40" s="198"/>
      <c r="I40" s="198"/>
      <c r="J40" s="198"/>
      <c r="K40" s="198"/>
      <c r="L40" s="198"/>
      <c r="M40" s="198"/>
      <c r="N40" s="198"/>
      <c r="O40" s="198"/>
      <c r="P40" s="198"/>
      <c r="Q40" s="198"/>
      <c r="R40" s="198"/>
      <c r="S40" s="197"/>
    </row>
    <row r="41" spans="1:19" ht="12.75">
      <c r="A41" s="64"/>
      <c r="B41" s="198"/>
      <c r="C41" s="198"/>
      <c r="D41" s="198"/>
      <c r="E41" s="198"/>
      <c r="F41" s="198"/>
      <c r="G41" s="198"/>
      <c r="H41" s="198"/>
      <c r="I41" s="198"/>
      <c r="J41" s="198"/>
      <c r="K41" s="198"/>
      <c r="L41" s="198"/>
      <c r="M41" s="198"/>
      <c r="N41" s="198"/>
      <c r="O41" s="198"/>
      <c r="P41" s="198"/>
      <c r="Q41" s="198"/>
      <c r="R41" s="198"/>
      <c r="S41" s="197"/>
    </row>
    <row r="42" spans="1:18" ht="12.75">
      <c r="A42" s="64"/>
      <c r="B42" s="64"/>
      <c r="C42" s="64"/>
      <c r="D42" s="64"/>
      <c r="E42" s="64"/>
      <c r="F42" s="64"/>
      <c r="G42" s="64"/>
      <c r="H42" s="64"/>
      <c r="I42" s="64"/>
      <c r="J42" s="64"/>
      <c r="K42" s="64"/>
      <c r="L42" s="64"/>
      <c r="M42" s="64"/>
      <c r="N42" s="64"/>
      <c r="O42" s="64"/>
      <c r="P42" s="64"/>
      <c r="Q42" s="64"/>
      <c r="R42" s="64"/>
    </row>
    <row r="43" spans="1:18" ht="12.75">
      <c r="A43" s="64"/>
      <c r="B43" s="64"/>
      <c r="C43" s="64"/>
      <c r="D43" s="64"/>
      <c r="E43" s="64"/>
      <c r="F43" s="64"/>
      <c r="G43" s="64"/>
      <c r="H43" s="64"/>
      <c r="I43" s="64"/>
      <c r="J43" s="64"/>
      <c r="K43" s="64"/>
      <c r="L43" s="64"/>
      <c r="M43" s="64"/>
      <c r="N43" s="64"/>
      <c r="O43" s="64"/>
      <c r="P43" s="64"/>
      <c r="Q43" s="64"/>
      <c r="R43" s="64"/>
    </row>
    <row r="44" spans="1:18" ht="12.75">
      <c r="A44" s="64"/>
      <c r="B44" s="64"/>
      <c r="C44" s="64"/>
      <c r="D44" s="64"/>
      <c r="E44" s="64"/>
      <c r="F44" s="64"/>
      <c r="G44" s="64"/>
      <c r="H44" s="64"/>
      <c r="I44" s="64"/>
      <c r="J44" s="64"/>
      <c r="K44" s="64"/>
      <c r="L44" s="64"/>
      <c r="M44" s="64"/>
      <c r="N44" s="64"/>
      <c r="O44" s="64"/>
      <c r="P44" s="64"/>
      <c r="Q44" s="64"/>
      <c r="R44" s="64"/>
    </row>
    <row r="45" spans="1:18" ht="12.75">
      <c r="A45" s="64"/>
      <c r="B45" s="64"/>
      <c r="C45" s="64"/>
      <c r="D45" s="64"/>
      <c r="E45" s="64"/>
      <c r="F45" s="64"/>
      <c r="G45" s="64"/>
      <c r="H45" s="64"/>
      <c r="I45" s="64"/>
      <c r="J45" s="64"/>
      <c r="K45" s="64"/>
      <c r="L45" s="64"/>
      <c r="M45" s="64"/>
      <c r="N45" s="64"/>
      <c r="O45" s="64"/>
      <c r="P45" s="64"/>
      <c r="Q45" s="64"/>
      <c r="R45" s="64"/>
    </row>
    <row r="46" spans="1:18" ht="12.75">
      <c r="A46" s="64"/>
      <c r="B46" s="64"/>
      <c r="C46" s="64"/>
      <c r="D46" s="64"/>
      <c r="E46" s="64"/>
      <c r="F46" s="64"/>
      <c r="G46" s="64"/>
      <c r="H46" s="64"/>
      <c r="I46" s="64"/>
      <c r="J46" s="64"/>
      <c r="K46" s="64"/>
      <c r="L46" s="64"/>
      <c r="M46" s="64"/>
      <c r="N46" s="64"/>
      <c r="O46" s="64"/>
      <c r="P46" s="64"/>
      <c r="Q46" s="64"/>
      <c r="R46" s="64"/>
    </row>
    <row r="47" spans="1:18" ht="12.75">
      <c r="A47" s="64"/>
      <c r="B47" s="64"/>
      <c r="C47" s="64"/>
      <c r="D47" s="64"/>
      <c r="E47" s="64"/>
      <c r="F47" s="64"/>
      <c r="G47" s="64"/>
      <c r="H47" s="64"/>
      <c r="I47" s="64"/>
      <c r="J47" s="64"/>
      <c r="K47" s="64"/>
      <c r="L47" s="64"/>
      <c r="M47" s="64"/>
      <c r="N47" s="64"/>
      <c r="O47" s="64"/>
      <c r="P47" s="64"/>
      <c r="Q47" s="64"/>
      <c r="R47" s="64"/>
    </row>
    <row r="48" spans="1:18" ht="12.75">
      <c r="A48" s="64"/>
      <c r="B48" s="64"/>
      <c r="C48" s="64"/>
      <c r="D48" s="64"/>
      <c r="E48" s="64"/>
      <c r="F48" s="64"/>
      <c r="G48" s="64"/>
      <c r="H48" s="64"/>
      <c r="I48" s="64"/>
      <c r="J48" s="64"/>
      <c r="K48" s="64"/>
      <c r="L48" s="64"/>
      <c r="M48" s="64"/>
      <c r="N48" s="64"/>
      <c r="O48" s="64"/>
      <c r="P48" s="64"/>
      <c r="Q48" s="64"/>
      <c r="R48" s="64"/>
    </row>
    <row r="49" spans="1:18" ht="12.75">
      <c r="A49" s="64"/>
      <c r="B49" s="64"/>
      <c r="C49" s="64"/>
      <c r="D49" s="64"/>
      <c r="E49" s="64"/>
      <c r="F49" s="64"/>
      <c r="G49" s="64"/>
      <c r="H49" s="64"/>
      <c r="I49" s="64"/>
      <c r="J49" s="64"/>
      <c r="K49" s="64"/>
      <c r="L49" s="64"/>
      <c r="M49" s="64"/>
      <c r="N49" s="64"/>
      <c r="O49" s="64"/>
      <c r="P49" s="64"/>
      <c r="Q49" s="64"/>
      <c r="R49" s="64"/>
    </row>
    <row r="50" spans="1:18" ht="12.75">
      <c r="A50" s="64"/>
      <c r="B50" s="64"/>
      <c r="C50" s="64"/>
      <c r="D50" s="64"/>
      <c r="E50" s="64"/>
      <c r="F50" s="64"/>
      <c r="G50" s="64"/>
      <c r="H50" s="64"/>
      <c r="I50" s="64"/>
      <c r="J50" s="64"/>
      <c r="K50" s="64"/>
      <c r="L50" s="64"/>
      <c r="M50" s="64"/>
      <c r="N50" s="64"/>
      <c r="O50" s="64"/>
      <c r="P50" s="64"/>
      <c r="Q50" s="64"/>
      <c r="R50" s="64"/>
    </row>
    <row r="51" spans="1:18" ht="12.75">
      <c r="A51" s="64"/>
      <c r="B51" s="64"/>
      <c r="C51" s="64"/>
      <c r="D51" s="64"/>
      <c r="E51" s="64"/>
      <c r="F51" s="64"/>
      <c r="G51" s="64"/>
      <c r="H51" s="64"/>
      <c r="I51" s="64"/>
      <c r="J51" s="64"/>
      <c r="K51" s="64"/>
      <c r="L51" s="64"/>
      <c r="M51" s="64"/>
      <c r="N51" s="64"/>
      <c r="O51" s="64"/>
      <c r="P51" s="64"/>
      <c r="Q51" s="64"/>
      <c r="R51" s="64"/>
    </row>
    <row r="52" spans="1:18" ht="12.75">
      <c r="A52" s="64"/>
      <c r="B52" s="64"/>
      <c r="C52" s="64"/>
      <c r="D52" s="64"/>
      <c r="E52" s="64"/>
      <c r="F52" s="64"/>
      <c r="G52" s="64"/>
      <c r="H52" s="64"/>
      <c r="I52" s="64"/>
      <c r="J52" s="64"/>
      <c r="K52" s="64"/>
      <c r="L52" s="64"/>
      <c r="M52" s="64"/>
      <c r="N52" s="64"/>
      <c r="O52" s="64"/>
      <c r="P52" s="64"/>
      <c r="Q52" s="64"/>
      <c r="R52" s="64"/>
    </row>
    <row r="53" spans="1:18" ht="12.75">
      <c r="A53" s="64"/>
      <c r="B53" s="64"/>
      <c r="C53" s="64"/>
      <c r="D53" s="64"/>
      <c r="E53" s="64"/>
      <c r="F53" s="64"/>
      <c r="G53" s="64"/>
      <c r="H53" s="64"/>
      <c r="I53" s="64"/>
      <c r="J53" s="64"/>
      <c r="K53" s="64"/>
      <c r="L53" s="64"/>
      <c r="M53" s="64"/>
      <c r="N53" s="64"/>
      <c r="O53" s="64"/>
      <c r="P53" s="64"/>
      <c r="Q53" s="64"/>
      <c r="R53" s="64"/>
    </row>
    <row r="54" spans="1:18" ht="12.75">
      <c r="A54" s="64"/>
      <c r="B54" s="64"/>
      <c r="C54" s="64"/>
      <c r="D54" s="64"/>
      <c r="E54" s="64"/>
      <c r="F54" s="64"/>
      <c r="G54" s="64"/>
      <c r="H54" s="64"/>
      <c r="I54" s="64"/>
      <c r="J54" s="64"/>
      <c r="K54" s="64"/>
      <c r="L54" s="64"/>
      <c r="M54" s="64"/>
      <c r="N54" s="64"/>
      <c r="O54" s="64"/>
      <c r="P54" s="64"/>
      <c r="Q54" s="64"/>
      <c r="R54" s="64"/>
    </row>
    <row r="55" spans="1:18" ht="12.75">
      <c r="A55" s="64"/>
      <c r="B55" s="64"/>
      <c r="C55" s="64"/>
      <c r="D55" s="64"/>
      <c r="E55" s="64"/>
      <c r="F55" s="64"/>
      <c r="G55" s="64"/>
      <c r="H55" s="64"/>
      <c r="I55" s="64"/>
      <c r="J55" s="64"/>
      <c r="K55" s="64"/>
      <c r="L55" s="64"/>
      <c r="M55" s="64"/>
      <c r="N55" s="64"/>
      <c r="O55" s="64"/>
      <c r="P55" s="64"/>
      <c r="Q55" s="64"/>
      <c r="R55" s="64"/>
    </row>
    <row r="56" spans="1:18" ht="12.75">
      <c r="A56" s="64"/>
      <c r="B56" s="64"/>
      <c r="C56" s="64"/>
      <c r="D56" s="64"/>
      <c r="E56" s="64"/>
      <c r="F56" s="64"/>
      <c r="G56" s="64"/>
      <c r="H56" s="64"/>
      <c r="I56" s="64"/>
      <c r="J56" s="64"/>
      <c r="K56" s="64"/>
      <c r="L56" s="64"/>
      <c r="M56" s="64"/>
      <c r="N56" s="64"/>
      <c r="O56" s="64"/>
      <c r="P56" s="64"/>
      <c r="Q56" s="64"/>
      <c r="R56" s="64"/>
    </row>
  </sheetData>
  <sheetProtection/>
  <mergeCells count="200">
    <mergeCell ref="B1:C2"/>
    <mergeCell ref="D1:I2"/>
    <mergeCell ref="P3:Q3"/>
    <mergeCell ref="D4:F4"/>
    <mergeCell ref="G4:G17"/>
    <mergeCell ref="H4:H5"/>
    <mergeCell ref="I4:J5"/>
    <mergeCell ref="K4:N4"/>
    <mergeCell ref="O4:R4"/>
    <mergeCell ref="D5:F5"/>
    <mergeCell ref="K5:L5"/>
    <mergeCell ref="M5:N5"/>
    <mergeCell ref="O5:P5"/>
    <mergeCell ref="Q5:R5"/>
    <mergeCell ref="C6:C7"/>
    <mergeCell ref="E6:F6"/>
    <mergeCell ref="I6:J6"/>
    <mergeCell ref="K6:L6"/>
    <mergeCell ref="M6:N6"/>
    <mergeCell ref="O6:P6"/>
    <mergeCell ref="Q6:R6"/>
    <mergeCell ref="E7:F7"/>
    <mergeCell ref="H7:H9"/>
    <mergeCell ref="I7:J9"/>
    <mergeCell ref="K7:L7"/>
    <mergeCell ref="M7:N7"/>
    <mergeCell ref="O7:P7"/>
    <mergeCell ref="Q7:R7"/>
    <mergeCell ref="C8:C9"/>
    <mergeCell ref="D8:F9"/>
    <mergeCell ref="K8:L8"/>
    <mergeCell ref="M8:N8"/>
    <mergeCell ref="O8:P8"/>
    <mergeCell ref="Q8:R8"/>
    <mergeCell ref="K9:L9"/>
    <mergeCell ref="M9:N9"/>
    <mergeCell ref="O9:P9"/>
    <mergeCell ref="Q9:R9"/>
    <mergeCell ref="M10:N10"/>
    <mergeCell ref="O10:P10"/>
    <mergeCell ref="D12:F12"/>
    <mergeCell ref="K12:L12"/>
    <mergeCell ref="M12:N12"/>
    <mergeCell ref="O12:P12"/>
    <mergeCell ref="Q10:R10"/>
    <mergeCell ref="D11:F11"/>
    <mergeCell ref="K11:L11"/>
    <mergeCell ref="M11:N11"/>
    <mergeCell ref="O11:P11"/>
    <mergeCell ref="Q11:R11"/>
    <mergeCell ref="D10:F10"/>
    <mergeCell ref="H10:H12"/>
    <mergeCell ref="I10:J12"/>
    <mergeCell ref="K10:L10"/>
    <mergeCell ref="Q12:R12"/>
    <mergeCell ref="C13:C14"/>
    <mergeCell ref="E13:F13"/>
    <mergeCell ref="H13:H16"/>
    <mergeCell ref="I13:J16"/>
    <mergeCell ref="K13:L13"/>
    <mergeCell ref="M13:N13"/>
    <mergeCell ref="O13:P13"/>
    <mergeCell ref="Q13:R13"/>
    <mergeCell ref="E14:F14"/>
    <mergeCell ref="K14:L14"/>
    <mergeCell ref="M14:N14"/>
    <mergeCell ref="O14:P14"/>
    <mergeCell ref="Q14:R14"/>
    <mergeCell ref="C15:C16"/>
    <mergeCell ref="D15:F16"/>
    <mergeCell ref="K15:L15"/>
    <mergeCell ref="M15:N15"/>
    <mergeCell ref="O15:P15"/>
    <mergeCell ref="Q15:R15"/>
    <mergeCell ref="K16:L16"/>
    <mergeCell ref="M16:N16"/>
    <mergeCell ref="O16:P16"/>
    <mergeCell ref="Q16:R16"/>
    <mergeCell ref="B17:C17"/>
    <mergeCell ref="D17:F17"/>
    <mergeCell ref="I17:J17"/>
    <mergeCell ref="K17:L17"/>
    <mergeCell ref="M17:N17"/>
    <mergeCell ref="O17:P17"/>
    <mergeCell ref="Q17:R17"/>
    <mergeCell ref="B18:B32"/>
    <mergeCell ref="C18:D20"/>
    <mergeCell ref="E18:K18"/>
    <mergeCell ref="L18:R18"/>
    <mergeCell ref="E19:G19"/>
    <mergeCell ref="H19:I20"/>
    <mergeCell ref="J19:K20"/>
    <mergeCell ref="L19:M19"/>
    <mergeCell ref="N19:O19"/>
    <mergeCell ref="P19:Q19"/>
    <mergeCell ref="F20:G20"/>
    <mergeCell ref="L20:M20"/>
    <mergeCell ref="N20:O20"/>
    <mergeCell ref="P20:Q20"/>
    <mergeCell ref="C21:D23"/>
    <mergeCell ref="F21:G21"/>
    <mergeCell ref="H21:I21"/>
    <mergeCell ref="J21:K21"/>
    <mergeCell ref="L21:M21"/>
    <mergeCell ref="N21:O21"/>
    <mergeCell ref="P21:Q21"/>
    <mergeCell ref="F22:G22"/>
    <mergeCell ref="H22:I22"/>
    <mergeCell ref="J22:K22"/>
    <mergeCell ref="L22:M22"/>
    <mergeCell ref="N22:O22"/>
    <mergeCell ref="P22:Q22"/>
    <mergeCell ref="F23:G23"/>
    <mergeCell ref="H23:I23"/>
    <mergeCell ref="J23:K23"/>
    <mergeCell ref="L23:M23"/>
    <mergeCell ref="N23:O23"/>
    <mergeCell ref="P23:Q23"/>
    <mergeCell ref="C24:D26"/>
    <mergeCell ref="F24:G24"/>
    <mergeCell ref="H24:I24"/>
    <mergeCell ref="J24:K24"/>
    <mergeCell ref="L24:M24"/>
    <mergeCell ref="N24:O24"/>
    <mergeCell ref="F26:G26"/>
    <mergeCell ref="H26:I26"/>
    <mergeCell ref="J26:K26"/>
    <mergeCell ref="L26:M26"/>
    <mergeCell ref="P24:Q24"/>
    <mergeCell ref="F25:G25"/>
    <mergeCell ref="H25:I25"/>
    <mergeCell ref="J25:K25"/>
    <mergeCell ref="L25:M25"/>
    <mergeCell ref="N25:O25"/>
    <mergeCell ref="P25:Q25"/>
    <mergeCell ref="N26:O26"/>
    <mergeCell ref="P26:Q26"/>
    <mergeCell ref="C27:D29"/>
    <mergeCell ref="F27:G27"/>
    <mergeCell ref="H27:I27"/>
    <mergeCell ref="J27:K27"/>
    <mergeCell ref="L27:M27"/>
    <mergeCell ref="N27:O27"/>
    <mergeCell ref="P27:Q27"/>
    <mergeCell ref="F28:G28"/>
    <mergeCell ref="L28:M28"/>
    <mergeCell ref="N28:O28"/>
    <mergeCell ref="P28:Q28"/>
    <mergeCell ref="F29:G29"/>
    <mergeCell ref="H29:I29"/>
    <mergeCell ref="J29:K29"/>
    <mergeCell ref="L29:M29"/>
    <mergeCell ref="N29:O29"/>
    <mergeCell ref="P29:Q29"/>
    <mergeCell ref="F31:G31"/>
    <mergeCell ref="H31:I31"/>
    <mergeCell ref="H32:I32"/>
    <mergeCell ref="J32:K32"/>
    <mergeCell ref="H28:I28"/>
    <mergeCell ref="J28:K28"/>
    <mergeCell ref="P30:Q30"/>
    <mergeCell ref="H34:K34"/>
    <mergeCell ref="L34:O34"/>
    <mergeCell ref="P34:R34"/>
    <mergeCell ref="C30:D32"/>
    <mergeCell ref="F30:G30"/>
    <mergeCell ref="H30:I30"/>
    <mergeCell ref="J30:K30"/>
    <mergeCell ref="L30:M30"/>
    <mergeCell ref="N30:O30"/>
    <mergeCell ref="E35:G35"/>
    <mergeCell ref="H35:K35"/>
    <mergeCell ref="J31:K31"/>
    <mergeCell ref="L31:M31"/>
    <mergeCell ref="N31:O31"/>
    <mergeCell ref="P31:Q31"/>
    <mergeCell ref="F32:G32"/>
    <mergeCell ref="L32:M32"/>
    <mergeCell ref="N32:O32"/>
    <mergeCell ref="P32:Q32"/>
    <mergeCell ref="E37:G37"/>
    <mergeCell ref="H37:K37"/>
    <mergeCell ref="L37:O37"/>
    <mergeCell ref="P37:R37"/>
    <mergeCell ref="E38:G38"/>
    <mergeCell ref="B33:B38"/>
    <mergeCell ref="C33:D33"/>
    <mergeCell ref="E33:R33"/>
    <mergeCell ref="C34:D35"/>
    <mergeCell ref="E34:G34"/>
    <mergeCell ref="H38:K38"/>
    <mergeCell ref="L38:O38"/>
    <mergeCell ref="P38:R38"/>
    <mergeCell ref="B39:D39"/>
    <mergeCell ref="E39:R39"/>
    <mergeCell ref="L35:O35"/>
    <mergeCell ref="P35:R35"/>
    <mergeCell ref="C36:D36"/>
    <mergeCell ref="E36:R36"/>
    <mergeCell ref="C37:D38"/>
  </mergeCells>
  <printOptions/>
  <pageMargins left="0.5905511811023623" right="0.5905511811023623" top="0.61" bottom="0.49" header="0.27" footer="0.21"/>
  <pageSetup horizontalDpi="600" verticalDpi="600" orientation="portrait" paperSize="9" scale="96" r:id="rId3"/>
  <headerFooter alignWithMargins="0">
    <oddFooter>&amp;C- 2 -</oddFooter>
  </headerFooter>
  <legacyDrawing r:id="rId2"/>
</worksheet>
</file>

<file path=xl/worksheets/sheet21.xml><?xml version="1.0" encoding="utf-8"?>
<worksheet xmlns="http://schemas.openxmlformats.org/spreadsheetml/2006/main" xmlns:r="http://schemas.openxmlformats.org/officeDocument/2006/relationships">
  <dimension ref="A1:K7"/>
  <sheetViews>
    <sheetView zoomScalePageLayoutView="0" workbookViewId="0" topLeftCell="A1">
      <selection activeCell="B1" sqref="B1"/>
    </sheetView>
  </sheetViews>
  <sheetFormatPr defaultColWidth="9.00390625" defaultRowHeight="13.5"/>
  <cols>
    <col min="1" max="1" width="0.5" style="197" customWidth="1"/>
    <col min="2" max="3" width="3.625" style="197" customWidth="1"/>
    <col min="4" max="4" width="13.125" style="197" customWidth="1"/>
    <col min="5" max="5" width="7.25390625" style="197" customWidth="1"/>
    <col min="6" max="6" width="14.375" style="197" customWidth="1"/>
    <col min="7" max="7" width="8.875" style="197" customWidth="1"/>
    <col min="8" max="8" width="12.625" style="197" customWidth="1"/>
    <col min="9" max="9" width="11.625" style="197" customWidth="1"/>
    <col min="10" max="10" width="5.625" style="197" customWidth="1"/>
    <col min="11" max="11" width="10.625" style="197" customWidth="1"/>
    <col min="12" max="16384" width="8.875" style="197" customWidth="1"/>
  </cols>
  <sheetData>
    <row r="1" spans="1:11" ht="12" customHeight="1">
      <c r="A1" s="198"/>
      <c r="B1" s="198"/>
      <c r="C1" s="198"/>
      <c r="D1" s="198"/>
      <c r="E1" s="198"/>
      <c r="F1" s="198"/>
      <c r="G1" s="198"/>
      <c r="H1" s="198"/>
      <c r="I1" s="958" t="s">
        <v>390</v>
      </c>
      <c r="J1" s="961"/>
      <c r="K1" s="961"/>
    </row>
    <row r="2" spans="1:11" ht="15" customHeight="1">
      <c r="A2" s="198"/>
      <c r="B2" s="198"/>
      <c r="C2" s="198"/>
      <c r="D2" s="198"/>
      <c r="E2" s="198"/>
      <c r="F2" s="198"/>
      <c r="G2" s="198"/>
      <c r="H2" s="198"/>
      <c r="I2" s="198"/>
      <c r="J2" s="198"/>
      <c r="K2" s="198"/>
    </row>
    <row r="3" spans="1:11" ht="13.5">
      <c r="A3" s="198"/>
      <c r="B3" s="198"/>
      <c r="C3" s="198"/>
      <c r="D3" s="198"/>
      <c r="E3" s="198"/>
      <c r="F3" s="198"/>
      <c r="G3" s="198"/>
      <c r="H3" s="198"/>
      <c r="I3" s="198"/>
      <c r="J3" s="198"/>
      <c r="K3" s="198"/>
    </row>
    <row r="4" spans="1:11" ht="13.5">
      <c r="A4" s="198"/>
      <c r="B4" s="198"/>
      <c r="C4" s="198"/>
      <c r="D4" s="198"/>
      <c r="E4" s="198"/>
      <c r="F4" s="198"/>
      <c r="G4" s="198"/>
      <c r="H4" s="198"/>
      <c r="I4" s="198"/>
      <c r="J4" s="198"/>
      <c r="K4" s="198"/>
    </row>
    <row r="5" spans="1:11" ht="13.5">
      <c r="A5" s="198"/>
      <c r="B5" s="198"/>
      <c r="C5" s="198"/>
      <c r="D5" s="198"/>
      <c r="E5" s="198"/>
      <c r="F5" s="198"/>
      <c r="G5" s="198"/>
      <c r="H5" s="198"/>
      <c r="I5" s="198"/>
      <c r="J5" s="198"/>
      <c r="K5" s="198"/>
    </row>
    <row r="6" spans="1:11" ht="13.5">
      <c r="A6" s="198"/>
      <c r="B6" s="198"/>
      <c r="C6" s="198"/>
      <c r="D6" s="198"/>
      <c r="E6" s="198"/>
      <c r="F6" s="198"/>
      <c r="G6" s="198"/>
      <c r="H6" s="198"/>
      <c r="I6" s="198"/>
      <c r="J6" s="198"/>
      <c r="K6" s="198"/>
    </row>
    <row r="7" spans="1:11" ht="13.5">
      <c r="A7" s="198"/>
      <c r="B7" s="198"/>
      <c r="C7" s="198"/>
      <c r="D7" s="198"/>
      <c r="E7" s="198"/>
      <c r="F7" s="198"/>
      <c r="G7" s="198"/>
      <c r="H7" s="198"/>
      <c r="I7" s="198"/>
      <c r="J7" s="198"/>
      <c r="K7" s="198"/>
    </row>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row r="49" ht="13.5"/>
    <row r="50" ht="13.5"/>
    <row r="51" ht="13.5"/>
    <row r="52" ht="13.5"/>
    <row r="53" ht="13.5"/>
    <row r="54" ht="13.5"/>
    <row r="55" ht="13.5"/>
    <row r="56" ht="13.5"/>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row r="97" ht="13.5"/>
    <row r="98" ht="13.5"/>
    <row r="99" ht="13.5"/>
    <row r="100" ht="13.5"/>
    <row r="101" ht="13.5"/>
    <row r="102" ht="13.5"/>
    <row r="103" ht="13.5"/>
    <row r="104" ht="13.5"/>
    <row r="107" ht="13.5"/>
    <row r="108" ht="13.5"/>
    <row r="109" ht="13.5"/>
    <row r="110" ht="13.5"/>
    <row r="111" ht="13.5"/>
    <row r="112" ht="13.5"/>
    <row r="113" ht="13.5"/>
    <row r="114" ht="13.5"/>
    <row r="115" ht="13.5"/>
    <row r="116" ht="13.5"/>
    <row r="117" ht="13.5"/>
    <row r="118" ht="13.5"/>
    <row r="119" ht="13.5"/>
    <row r="120" ht="13.5"/>
    <row r="121" ht="13.5"/>
    <row r="122" ht="13.5"/>
    <row r="123" ht="13.5"/>
    <row r="124" ht="13.5"/>
    <row r="125" ht="13.5"/>
    <row r="126" ht="13.5"/>
    <row r="127" ht="13.5"/>
    <row r="128" ht="13.5"/>
    <row r="129" ht="13.5"/>
    <row r="130" ht="13.5"/>
    <row r="131" ht="13.5"/>
    <row r="132" ht="13.5"/>
    <row r="133" ht="13.5"/>
    <row r="134" ht="13.5"/>
    <row r="135" ht="13.5"/>
    <row r="136" ht="13.5"/>
    <row r="137" ht="13.5"/>
    <row r="138" ht="13.5"/>
    <row r="139" ht="13.5"/>
    <row r="140" ht="13.5"/>
    <row r="141" ht="13.5"/>
    <row r="142" ht="13.5"/>
    <row r="143" ht="13.5"/>
    <row r="144" ht="13.5"/>
    <row r="145" ht="13.5"/>
    <row r="146" ht="13.5"/>
    <row r="147" ht="13.5"/>
    <row r="148" ht="13.5"/>
    <row r="149" ht="13.5"/>
    <row r="150" ht="13.5"/>
    <row r="151" ht="13.5"/>
    <row r="152" ht="13.5"/>
    <row r="153" ht="13.5"/>
    <row r="154" ht="13.5"/>
    <row r="155" ht="13.5"/>
    <row r="156" ht="13.5"/>
    <row r="157" ht="13.5"/>
    <row r="158" ht="13.5"/>
    <row r="159" ht="13.5"/>
    <row r="160" ht="13.5"/>
  </sheetData>
  <sheetProtection/>
  <mergeCells count="1">
    <mergeCell ref="I1:K1"/>
  </mergeCells>
  <printOptions/>
  <pageMargins left="0.75" right="0.52" top="0.84" bottom="1" header="0.512" footer="0.512"/>
  <pageSetup horizontalDpi="600" verticalDpi="600" orientation="portrait" paperSize="9" scale="98" r:id="rId5"/>
  <rowBreaks count="2" manualBreakCount="2">
    <brk id="57" max="255" man="1"/>
    <brk id="105" max="255" man="1"/>
  </rowBreaks>
  <legacyDrawing r:id="rId4"/>
  <oleObjects>
    <oleObject progId="Word.Document.8" shapeId="1323034" r:id="rId1"/>
    <oleObject progId="Word.Document.8" shapeId="1323035" r:id="rId2"/>
    <oleObject progId="Word.Document.8" shapeId="1323036" r:id="rId3"/>
  </oleObjects>
</worksheet>
</file>

<file path=xl/worksheets/sheet3.xml><?xml version="1.0" encoding="utf-8"?>
<worksheet xmlns="http://schemas.openxmlformats.org/spreadsheetml/2006/main" xmlns:r="http://schemas.openxmlformats.org/officeDocument/2006/relationships">
  <dimension ref="A1:J17"/>
  <sheetViews>
    <sheetView zoomScalePageLayoutView="0" workbookViewId="0" topLeftCell="A1">
      <selection activeCell="A1" sqref="A1"/>
    </sheetView>
  </sheetViews>
  <sheetFormatPr defaultColWidth="9.00390625" defaultRowHeight="13.5"/>
  <cols>
    <col min="1" max="1" width="3.25390625" style="153" customWidth="1"/>
    <col min="2" max="2" width="11.25390625" style="153" customWidth="1"/>
    <col min="3" max="3" width="4.375" style="153" customWidth="1"/>
    <col min="4" max="4" width="11.25390625" style="153" customWidth="1"/>
    <col min="5" max="5" width="4.375" style="153" customWidth="1"/>
    <col min="6" max="6" width="11.25390625" style="153" customWidth="1"/>
    <col min="7" max="7" width="4.375" style="153" customWidth="1"/>
    <col min="8" max="8" width="11.25390625" style="153" customWidth="1"/>
    <col min="9" max="9" width="4.375" style="153" customWidth="1"/>
    <col min="10" max="10" width="11.25390625" style="153" customWidth="1"/>
    <col min="11" max="16384" width="9.00390625" style="153" customWidth="1"/>
  </cols>
  <sheetData>
    <row r="1" spans="1:10" ht="23.25" customHeight="1">
      <c r="A1" s="152" t="s">
        <v>370</v>
      </c>
      <c r="I1" s="511" t="s">
        <v>324</v>
      </c>
      <c r="J1" s="511"/>
    </row>
    <row r="2" ht="7.5" customHeight="1" thickBot="1"/>
    <row r="3" spans="5:10" ht="23.25" customHeight="1" thickBot="1">
      <c r="E3" s="512" t="s">
        <v>325</v>
      </c>
      <c r="F3" s="512"/>
      <c r="G3" s="512"/>
      <c r="H3" s="512"/>
      <c r="I3" s="512"/>
      <c r="J3" s="512"/>
    </row>
    <row r="4" ht="18.75" customHeight="1" thickBot="1">
      <c r="J4" s="155" t="s">
        <v>326</v>
      </c>
    </row>
    <row r="5" spans="1:10" ht="22.5" customHeight="1">
      <c r="A5" s="523" t="s">
        <v>328</v>
      </c>
      <c r="B5" s="515"/>
      <c r="C5" s="516" t="s">
        <v>329</v>
      </c>
      <c r="D5" s="517"/>
      <c r="E5" s="516" t="s">
        <v>329</v>
      </c>
      <c r="F5" s="517"/>
      <c r="G5" s="516" t="s">
        <v>329</v>
      </c>
      <c r="H5" s="517"/>
      <c r="I5" s="518" t="s">
        <v>204</v>
      </c>
      <c r="J5" s="519"/>
    </row>
    <row r="6" spans="1:10" ht="22.5" customHeight="1">
      <c r="A6" s="524"/>
      <c r="B6" s="503"/>
      <c r="C6" s="156" t="s">
        <v>330</v>
      </c>
      <c r="D6" s="156" t="s">
        <v>331</v>
      </c>
      <c r="E6" s="156" t="s">
        <v>330</v>
      </c>
      <c r="F6" s="156" t="s">
        <v>331</v>
      </c>
      <c r="G6" s="156" t="s">
        <v>330</v>
      </c>
      <c r="H6" s="156" t="s">
        <v>331</v>
      </c>
      <c r="I6" s="156" t="s">
        <v>330</v>
      </c>
      <c r="J6" s="157" t="s">
        <v>331</v>
      </c>
    </row>
    <row r="7" spans="1:10" ht="22.5" customHeight="1">
      <c r="A7" s="520"/>
      <c r="B7" s="508"/>
      <c r="C7" s="191"/>
      <c r="D7" s="191"/>
      <c r="E7" s="191"/>
      <c r="F7" s="191"/>
      <c r="G7" s="191"/>
      <c r="H7" s="191"/>
      <c r="I7" s="191"/>
      <c r="J7" s="192"/>
    </row>
    <row r="8" spans="1:10" ht="22.5" customHeight="1">
      <c r="A8" s="520"/>
      <c r="B8" s="508"/>
      <c r="C8" s="191"/>
      <c r="D8" s="191"/>
      <c r="E8" s="191"/>
      <c r="F8" s="191"/>
      <c r="G8" s="191"/>
      <c r="H8" s="191"/>
      <c r="I8" s="191"/>
      <c r="J8" s="192"/>
    </row>
    <row r="9" spans="1:10" ht="22.5" customHeight="1">
      <c r="A9" s="520"/>
      <c r="B9" s="508"/>
      <c r="C9" s="191"/>
      <c r="D9" s="191"/>
      <c r="E9" s="191"/>
      <c r="F9" s="191"/>
      <c r="G9" s="191"/>
      <c r="H9" s="191"/>
      <c r="I9" s="191"/>
      <c r="J9" s="192"/>
    </row>
    <row r="10" spans="1:10" ht="22.5" customHeight="1">
      <c r="A10" s="520"/>
      <c r="B10" s="508"/>
      <c r="C10" s="191"/>
      <c r="D10" s="191"/>
      <c r="E10" s="191"/>
      <c r="F10" s="191"/>
      <c r="G10" s="191"/>
      <c r="H10" s="191"/>
      <c r="I10" s="191"/>
      <c r="J10" s="192"/>
    </row>
    <row r="11" spans="1:10" ht="22.5" customHeight="1">
      <c r="A11" s="520"/>
      <c r="B11" s="508"/>
      <c r="C11" s="191"/>
      <c r="D11" s="191"/>
      <c r="E11" s="191"/>
      <c r="F11" s="191"/>
      <c r="G11" s="191"/>
      <c r="H11" s="191"/>
      <c r="I11" s="191"/>
      <c r="J11" s="192"/>
    </row>
    <row r="12" spans="1:10" ht="22.5" customHeight="1">
      <c r="A12" s="520"/>
      <c r="B12" s="508"/>
      <c r="C12" s="191"/>
      <c r="D12" s="191"/>
      <c r="E12" s="191"/>
      <c r="F12" s="191"/>
      <c r="G12" s="191"/>
      <c r="H12" s="191"/>
      <c r="I12" s="191"/>
      <c r="J12" s="192"/>
    </row>
    <row r="13" spans="1:10" ht="22.5" customHeight="1">
      <c r="A13" s="520"/>
      <c r="B13" s="508"/>
      <c r="C13" s="191"/>
      <c r="D13" s="191"/>
      <c r="E13" s="191"/>
      <c r="F13" s="191"/>
      <c r="G13" s="191"/>
      <c r="H13" s="191"/>
      <c r="I13" s="191"/>
      <c r="J13" s="192"/>
    </row>
    <row r="14" spans="1:10" ht="22.5" customHeight="1" thickBot="1">
      <c r="A14" s="520"/>
      <c r="B14" s="508"/>
      <c r="C14" s="161"/>
      <c r="D14" s="162"/>
      <c r="E14" s="161"/>
      <c r="F14" s="162"/>
      <c r="G14" s="161"/>
      <c r="H14" s="162"/>
      <c r="I14" s="161"/>
      <c r="J14" s="163"/>
    </row>
    <row r="15" spans="1:10" ht="22.5" customHeight="1" thickBot="1" thickTop="1">
      <c r="A15" s="521" t="s">
        <v>371</v>
      </c>
      <c r="B15" s="522"/>
      <c r="C15" s="193"/>
      <c r="D15" s="193"/>
      <c r="E15" s="193"/>
      <c r="F15" s="193"/>
      <c r="G15" s="193"/>
      <c r="H15" s="193"/>
      <c r="I15" s="193"/>
      <c r="J15" s="194"/>
    </row>
    <row r="16" spans="1:10" ht="22.5" customHeight="1">
      <c r="A16" s="189" t="s">
        <v>372</v>
      </c>
      <c r="B16" s="189"/>
      <c r="C16" s="189"/>
      <c r="D16" s="189"/>
      <c r="E16" s="189"/>
      <c r="F16" s="189"/>
      <c r="G16" s="189"/>
      <c r="H16" s="189"/>
      <c r="I16" s="190"/>
      <c r="J16" s="190"/>
    </row>
    <row r="17" spans="1:10" ht="22.5" customHeight="1">
      <c r="A17" s="189"/>
      <c r="B17" s="189"/>
      <c r="C17" s="189"/>
      <c r="D17" s="189"/>
      <c r="E17" s="189"/>
      <c r="F17" s="189"/>
      <c r="G17" s="189"/>
      <c r="H17" s="189"/>
      <c r="I17" s="190"/>
      <c r="J17" s="190"/>
    </row>
  </sheetData>
  <sheetProtection/>
  <mergeCells count="17">
    <mergeCell ref="I1:J1"/>
    <mergeCell ref="E3:F3"/>
    <mergeCell ref="G3:J3"/>
    <mergeCell ref="A5:B6"/>
    <mergeCell ref="C5:D5"/>
    <mergeCell ref="E5:F5"/>
    <mergeCell ref="G5:H5"/>
    <mergeCell ref="I5:J5"/>
    <mergeCell ref="A13:B13"/>
    <mergeCell ref="A14:B14"/>
    <mergeCell ref="A15:B15"/>
    <mergeCell ref="A7:B7"/>
    <mergeCell ref="A8:B8"/>
    <mergeCell ref="A9:B9"/>
    <mergeCell ref="A10:B10"/>
    <mergeCell ref="A11:B11"/>
    <mergeCell ref="A12:B12"/>
  </mergeCells>
  <printOptions/>
  <pageMargins left="0.984251968503937" right="0.7874015748031497" top="0.984251968503937" bottom="0.5905511811023623"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1:H35"/>
  <sheetViews>
    <sheetView zoomScalePageLayoutView="0" workbookViewId="0" topLeftCell="A1">
      <selection activeCell="A1" sqref="A1"/>
    </sheetView>
  </sheetViews>
  <sheetFormatPr defaultColWidth="9.00390625" defaultRowHeight="20.25" customHeight="1"/>
  <cols>
    <col min="1" max="1" width="2.75390625" style="10" customWidth="1"/>
    <col min="2" max="2" width="5.375" style="10" customWidth="1"/>
    <col min="3" max="3" width="32.75390625" style="10" customWidth="1"/>
    <col min="4" max="4" width="15.00390625" style="10" customWidth="1"/>
    <col min="5" max="5" width="32.75390625" style="10" customWidth="1"/>
    <col min="6" max="6" width="16.75390625" style="10" customWidth="1"/>
    <col min="7" max="7" width="32.75390625" style="10" customWidth="1"/>
    <col min="8" max="8" width="13.75390625" style="10" customWidth="1"/>
    <col min="9" max="16384" width="9.00390625" style="10" customWidth="1"/>
  </cols>
  <sheetData>
    <row r="1" spans="2:8" ht="20.25" customHeight="1">
      <c r="B1" s="11"/>
      <c r="H1" s="28" t="s">
        <v>287</v>
      </c>
    </row>
    <row r="2" ht="6" customHeight="1"/>
    <row r="3" spans="2:8" ht="25.5" customHeight="1">
      <c r="B3" s="543" t="s">
        <v>10</v>
      </c>
      <c r="C3" s="543"/>
      <c r="D3" s="543"/>
      <c r="E3" s="543"/>
      <c r="F3" s="543"/>
      <c r="G3" s="543"/>
      <c r="H3" s="543"/>
    </row>
    <row r="4" ht="8.25" customHeight="1"/>
    <row r="5" ht="20.25" customHeight="1">
      <c r="B5" s="12" t="s">
        <v>11</v>
      </c>
    </row>
    <row r="6" ht="12" thickBot="1">
      <c r="H6" s="13" t="s">
        <v>212</v>
      </c>
    </row>
    <row r="7" spans="2:8" ht="20.25" customHeight="1" thickBot="1">
      <c r="B7" s="14"/>
      <c r="C7" s="544" t="s">
        <v>12</v>
      </c>
      <c r="D7" s="545"/>
      <c r="E7" s="546" t="s">
        <v>13</v>
      </c>
      <c r="F7" s="547"/>
      <c r="G7" s="544" t="s">
        <v>122</v>
      </c>
      <c r="H7" s="545"/>
    </row>
    <row r="8" spans="2:8" ht="20.25" customHeight="1">
      <c r="B8" s="541" t="s">
        <v>14</v>
      </c>
      <c r="C8" s="15" t="s">
        <v>15</v>
      </c>
      <c r="D8" s="16"/>
      <c r="E8" s="527" t="s">
        <v>102</v>
      </c>
      <c r="F8" s="529"/>
      <c r="G8" s="15"/>
      <c r="H8" s="16"/>
    </row>
    <row r="9" spans="2:8" ht="20.25" customHeight="1">
      <c r="B9" s="542"/>
      <c r="C9" s="17" t="s">
        <v>31</v>
      </c>
      <c r="D9" s="18"/>
      <c r="E9" s="528"/>
      <c r="F9" s="530"/>
      <c r="G9" s="17"/>
      <c r="H9" s="18"/>
    </row>
    <row r="10" spans="2:8" ht="20.25" customHeight="1">
      <c r="B10" s="542"/>
      <c r="C10" s="17" t="s">
        <v>16</v>
      </c>
      <c r="D10" s="18"/>
      <c r="E10" s="534" t="s">
        <v>103</v>
      </c>
      <c r="F10" s="538"/>
      <c r="G10" s="17"/>
      <c r="H10" s="18"/>
    </row>
    <row r="11" spans="2:8" ht="20.25" customHeight="1">
      <c r="B11" s="542"/>
      <c r="C11" s="17" t="s">
        <v>17</v>
      </c>
      <c r="D11" s="18"/>
      <c r="E11" s="537"/>
      <c r="F11" s="539"/>
      <c r="G11" s="17"/>
      <c r="H11" s="18"/>
    </row>
    <row r="12" spans="2:8" ht="20.25" customHeight="1">
      <c r="B12" s="542"/>
      <c r="C12" s="17" t="s">
        <v>21</v>
      </c>
      <c r="D12" s="18"/>
      <c r="E12" s="535"/>
      <c r="F12" s="540"/>
      <c r="G12" s="17"/>
      <c r="H12" s="18"/>
    </row>
    <row r="13" spans="2:8" ht="20.25" customHeight="1">
      <c r="B13" s="542"/>
      <c r="C13" s="17"/>
      <c r="D13" s="18"/>
      <c r="E13" s="20" t="s">
        <v>106</v>
      </c>
      <c r="F13" s="18"/>
      <c r="G13" s="17"/>
      <c r="H13" s="18"/>
    </row>
    <row r="14" spans="2:8" ht="20.25" customHeight="1">
      <c r="B14" s="542"/>
      <c r="C14" s="17"/>
      <c r="D14" s="18"/>
      <c r="E14" s="534" t="s">
        <v>19</v>
      </c>
      <c r="F14" s="536"/>
      <c r="G14" s="17"/>
      <c r="H14" s="18"/>
    </row>
    <row r="15" spans="2:8" ht="20.25" customHeight="1">
      <c r="B15" s="542"/>
      <c r="C15" s="17"/>
      <c r="D15" s="18"/>
      <c r="E15" s="535"/>
      <c r="F15" s="530"/>
      <c r="G15" s="17"/>
      <c r="H15" s="18"/>
    </row>
    <row r="16" spans="2:8" ht="20.25" customHeight="1" thickBot="1">
      <c r="B16" s="51"/>
      <c r="C16" s="59"/>
      <c r="D16" s="52"/>
      <c r="E16" s="19" t="s">
        <v>107</v>
      </c>
      <c r="F16" s="52"/>
      <c r="G16" s="59"/>
      <c r="H16" s="52"/>
    </row>
    <row r="17" spans="2:8" ht="20.25" customHeight="1" thickBot="1">
      <c r="B17" s="54"/>
      <c r="C17" s="22" t="s">
        <v>20</v>
      </c>
      <c r="D17" s="23"/>
      <c r="E17" s="22" t="s">
        <v>20</v>
      </c>
      <c r="F17" s="23"/>
      <c r="G17" s="22" t="s">
        <v>20</v>
      </c>
      <c r="H17" s="23"/>
    </row>
    <row r="18" spans="2:8" ht="20.25" customHeight="1">
      <c r="B18" s="541" t="s">
        <v>109</v>
      </c>
      <c r="C18" s="551" t="s">
        <v>18</v>
      </c>
      <c r="D18" s="529"/>
      <c r="E18" s="58" t="s">
        <v>111</v>
      </c>
      <c r="F18" s="25"/>
      <c r="G18" s="17"/>
      <c r="H18" s="29"/>
    </row>
    <row r="19" spans="2:8" ht="20.25" customHeight="1">
      <c r="B19" s="542"/>
      <c r="C19" s="552"/>
      <c r="D19" s="536"/>
      <c r="E19" s="548" t="s">
        <v>19</v>
      </c>
      <c r="F19" s="550"/>
      <c r="G19" s="17"/>
      <c r="H19" s="18"/>
    </row>
    <row r="20" spans="2:8" ht="20.25" customHeight="1">
      <c r="B20" s="542"/>
      <c r="C20" s="552"/>
      <c r="D20" s="536"/>
      <c r="E20" s="549"/>
      <c r="F20" s="530"/>
      <c r="G20" s="17"/>
      <c r="H20" s="18"/>
    </row>
    <row r="21" spans="2:8" ht="20.25" customHeight="1">
      <c r="B21" s="542"/>
      <c r="C21" s="552"/>
      <c r="D21" s="536"/>
      <c r="E21" s="56" t="s">
        <v>112</v>
      </c>
      <c r="F21" s="18"/>
      <c r="G21" s="17"/>
      <c r="H21" s="52"/>
    </row>
    <row r="22" spans="2:8" ht="20.25" customHeight="1" thickBot="1">
      <c r="B22" s="542"/>
      <c r="C22" s="553"/>
      <c r="D22" s="554"/>
      <c r="E22" s="57" t="s">
        <v>21</v>
      </c>
      <c r="F22" s="61"/>
      <c r="G22" s="62"/>
      <c r="H22" s="52"/>
    </row>
    <row r="23" spans="2:8" ht="20.25" customHeight="1" thickBot="1">
      <c r="B23" s="60"/>
      <c r="C23" s="55" t="s">
        <v>23</v>
      </c>
      <c r="D23" s="23"/>
      <c r="E23" s="22" t="s">
        <v>23</v>
      </c>
      <c r="F23" s="23"/>
      <c r="G23" s="22" t="s">
        <v>23</v>
      </c>
      <c r="H23" s="23"/>
    </row>
    <row r="24" spans="2:8" ht="20.25" customHeight="1">
      <c r="B24" s="531" t="s">
        <v>21</v>
      </c>
      <c r="C24" s="24" t="s">
        <v>72</v>
      </c>
      <c r="D24" s="16"/>
      <c r="E24" s="19"/>
      <c r="F24" s="29"/>
      <c r="G24" s="17"/>
      <c r="H24" s="25"/>
    </row>
    <row r="25" spans="2:8" ht="20.25" customHeight="1" thickBot="1">
      <c r="B25" s="532"/>
      <c r="C25" s="21" t="s">
        <v>22</v>
      </c>
      <c r="D25" s="26"/>
      <c r="E25" s="20"/>
      <c r="F25" s="50"/>
      <c r="G25" s="17"/>
      <c r="H25" s="26"/>
    </row>
    <row r="26" spans="2:8" ht="20.25" customHeight="1" thickBot="1">
      <c r="B26" s="533"/>
      <c r="C26" s="22" t="s">
        <v>110</v>
      </c>
      <c r="D26" s="23"/>
      <c r="E26" s="22" t="s">
        <v>110</v>
      </c>
      <c r="F26" s="23"/>
      <c r="G26" s="22" t="s">
        <v>110</v>
      </c>
      <c r="H26" s="23"/>
    </row>
    <row r="27" spans="2:8" ht="20.25" customHeight="1" thickBot="1">
      <c r="B27" s="53"/>
      <c r="C27" s="22" t="s">
        <v>118</v>
      </c>
      <c r="D27" s="23"/>
      <c r="E27" s="22" t="s">
        <v>118</v>
      </c>
      <c r="F27" s="23"/>
      <c r="G27" s="22" t="s">
        <v>118</v>
      </c>
      <c r="H27" s="23"/>
    </row>
    <row r="28" spans="2:8" ht="30" customHeight="1" thickBot="1">
      <c r="B28" s="27"/>
      <c r="C28" s="22" t="s">
        <v>123</v>
      </c>
      <c r="D28" s="23"/>
      <c r="E28" s="22" t="s">
        <v>124</v>
      </c>
      <c r="F28" s="23"/>
      <c r="G28" s="22" t="s">
        <v>125</v>
      </c>
      <c r="H28" s="23"/>
    </row>
    <row r="29" spans="2:8" ht="12">
      <c r="B29" s="525" t="s">
        <v>121</v>
      </c>
      <c r="C29" s="525"/>
      <c r="D29" s="525"/>
      <c r="E29" s="525"/>
      <c r="F29" s="525"/>
      <c r="G29" s="525"/>
      <c r="H29" s="525"/>
    </row>
    <row r="30" ht="15.75" customHeight="1">
      <c r="B30" s="11" t="s">
        <v>32</v>
      </c>
    </row>
    <row r="31" spans="2:8" ht="15.75" customHeight="1">
      <c r="B31" s="10" t="s">
        <v>33</v>
      </c>
      <c r="C31" s="526" t="s">
        <v>34</v>
      </c>
      <c r="D31" s="526"/>
      <c r="E31" s="526"/>
      <c r="F31" s="526"/>
      <c r="G31" s="526"/>
      <c r="H31" s="526"/>
    </row>
    <row r="32" ht="15.75" customHeight="1">
      <c r="B32" s="11" t="s">
        <v>117</v>
      </c>
    </row>
    <row r="33" ht="15.75" customHeight="1">
      <c r="B33" s="11" t="s">
        <v>108</v>
      </c>
    </row>
    <row r="34" ht="15.75" customHeight="1">
      <c r="B34" s="11" t="s">
        <v>35</v>
      </c>
    </row>
    <row r="35" ht="15.75" customHeight="1">
      <c r="B35" s="11"/>
    </row>
  </sheetData>
  <sheetProtection/>
  <mergeCells count="19">
    <mergeCell ref="B3:H3"/>
    <mergeCell ref="C7:D7"/>
    <mergeCell ref="E7:F7"/>
    <mergeCell ref="G7:H7"/>
    <mergeCell ref="E19:E20"/>
    <mergeCell ref="F19:F20"/>
    <mergeCell ref="B18:B22"/>
    <mergeCell ref="C18:C22"/>
    <mergeCell ref="D18:D22"/>
    <mergeCell ref="B29:H29"/>
    <mergeCell ref="C31:H31"/>
    <mergeCell ref="E8:E9"/>
    <mergeCell ref="F8:F9"/>
    <mergeCell ref="B24:B26"/>
    <mergeCell ref="E14:E15"/>
    <mergeCell ref="F14:F15"/>
    <mergeCell ref="E10:E12"/>
    <mergeCell ref="F10:F12"/>
    <mergeCell ref="B8:B15"/>
  </mergeCells>
  <printOptions/>
  <pageMargins left="0.75" right="0.75" top="0.55" bottom="0.53" header="0.512" footer="0.512"/>
  <pageSetup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dimension ref="B1:H35"/>
  <sheetViews>
    <sheetView zoomScale="90" zoomScaleNormal="90" zoomScalePageLayoutView="0" workbookViewId="0" topLeftCell="A1">
      <selection activeCell="A1" sqref="A1"/>
    </sheetView>
  </sheetViews>
  <sheetFormatPr defaultColWidth="9.00390625" defaultRowHeight="20.25" customHeight="1"/>
  <cols>
    <col min="1" max="1" width="2.75390625" style="10" customWidth="1"/>
    <col min="2" max="2" width="5.375" style="10" customWidth="1"/>
    <col min="3" max="3" width="30.75390625" style="10" customWidth="1"/>
    <col min="4" max="4" width="18.75390625" style="10" customWidth="1"/>
    <col min="5" max="5" width="37.75390625" style="10" customWidth="1"/>
    <col min="6" max="6" width="16.75390625" style="10" customWidth="1"/>
    <col min="7" max="7" width="32.625" style="10" customWidth="1"/>
    <col min="8" max="8" width="20.50390625" style="10" customWidth="1"/>
    <col min="9" max="16384" width="9.00390625" style="10" customWidth="1"/>
  </cols>
  <sheetData>
    <row r="1" spans="2:8" ht="20.25" customHeight="1">
      <c r="B1" s="11" t="s">
        <v>288</v>
      </c>
      <c r="H1" s="28" t="s">
        <v>287</v>
      </c>
    </row>
    <row r="2" ht="6" customHeight="1"/>
    <row r="3" spans="2:8" ht="25.5" customHeight="1">
      <c r="B3" s="543" t="s">
        <v>10</v>
      </c>
      <c r="C3" s="543"/>
      <c r="D3" s="543"/>
      <c r="E3" s="543"/>
      <c r="F3" s="543"/>
      <c r="G3" s="543"/>
      <c r="H3" s="543"/>
    </row>
    <row r="4" ht="8.25" customHeight="1"/>
    <row r="5" ht="20.25" customHeight="1">
      <c r="B5" s="12" t="s">
        <v>11</v>
      </c>
    </row>
    <row r="6" ht="12" thickBot="1">
      <c r="H6" s="13" t="s">
        <v>212</v>
      </c>
    </row>
    <row r="7" spans="2:8" ht="20.25" customHeight="1" thickBot="1">
      <c r="B7" s="14"/>
      <c r="C7" s="544" t="s">
        <v>12</v>
      </c>
      <c r="D7" s="545"/>
      <c r="E7" s="546" t="s">
        <v>13</v>
      </c>
      <c r="F7" s="547"/>
      <c r="G7" s="544" t="s">
        <v>122</v>
      </c>
      <c r="H7" s="545"/>
    </row>
    <row r="8" spans="2:8" ht="21" customHeight="1">
      <c r="B8" s="541" t="s">
        <v>14</v>
      </c>
      <c r="C8" s="15" t="s">
        <v>15</v>
      </c>
      <c r="D8" s="16"/>
      <c r="E8" s="527" t="s">
        <v>102</v>
      </c>
      <c r="F8" s="529"/>
      <c r="G8" s="15" t="s">
        <v>104</v>
      </c>
      <c r="H8" s="16"/>
    </row>
    <row r="9" spans="2:8" ht="21" customHeight="1">
      <c r="B9" s="542"/>
      <c r="C9" s="17" t="s">
        <v>31</v>
      </c>
      <c r="D9" s="18"/>
      <c r="E9" s="528"/>
      <c r="F9" s="530"/>
      <c r="G9" s="17" t="s">
        <v>105</v>
      </c>
      <c r="H9" s="18"/>
    </row>
    <row r="10" spans="2:8" ht="21" customHeight="1">
      <c r="B10" s="542"/>
      <c r="C10" s="17" t="s">
        <v>16</v>
      </c>
      <c r="D10" s="18"/>
      <c r="E10" s="534" t="s">
        <v>103</v>
      </c>
      <c r="F10" s="538"/>
      <c r="G10" s="17" t="s">
        <v>24</v>
      </c>
      <c r="H10" s="18"/>
    </row>
    <row r="11" spans="2:8" ht="21" customHeight="1">
      <c r="B11" s="542"/>
      <c r="C11" s="17" t="s">
        <v>17</v>
      </c>
      <c r="D11" s="18"/>
      <c r="E11" s="537"/>
      <c r="F11" s="539"/>
      <c r="G11" s="17" t="s">
        <v>25</v>
      </c>
      <c r="H11" s="18"/>
    </row>
    <row r="12" spans="2:8" ht="21" customHeight="1">
      <c r="B12" s="542"/>
      <c r="C12" s="17" t="s">
        <v>21</v>
      </c>
      <c r="D12" s="18"/>
      <c r="E12" s="535"/>
      <c r="F12" s="540"/>
      <c r="G12" s="17" t="s">
        <v>26</v>
      </c>
      <c r="H12" s="18"/>
    </row>
    <row r="13" spans="2:8" ht="21" customHeight="1">
      <c r="B13" s="542"/>
      <c r="C13" s="17"/>
      <c r="D13" s="18"/>
      <c r="E13" s="20" t="s">
        <v>106</v>
      </c>
      <c r="F13" s="18"/>
      <c r="G13" s="17" t="s">
        <v>113</v>
      </c>
      <c r="H13" s="18"/>
    </row>
    <row r="14" spans="2:8" ht="21" customHeight="1">
      <c r="B14" s="542"/>
      <c r="C14" s="17"/>
      <c r="D14" s="18"/>
      <c r="E14" s="534" t="s">
        <v>19</v>
      </c>
      <c r="F14" s="536"/>
      <c r="G14" s="17" t="s">
        <v>114</v>
      </c>
      <c r="H14" s="18"/>
    </row>
    <row r="15" spans="2:8" ht="21" customHeight="1">
      <c r="B15" s="542"/>
      <c r="C15" s="17"/>
      <c r="D15" s="18"/>
      <c r="E15" s="535"/>
      <c r="F15" s="530"/>
      <c r="G15" s="17" t="s">
        <v>115</v>
      </c>
      <c r="H15" s="18"/>
    </row>
    <row r="16" spans="2:8" ht="21" customHeight="1" thickBot="1">
      <c r="B16" s="51"/>
      <c r="C16" s="59"/>
      <c r="D16" s="52"/>
      <c r="E16" s="19" t="s">
        <v>107</v>
      </c>
      <c r="F16" s="52"/>
      <c r="G16" s="59" t="s">
        <v>116</v>
      </c>
      <c r="H16" s="52"/>
    </row>
    <row r="17" spans="2:8" ht="20.25" customHeight="1" thickBot="1">
      <c r="B17" s="54"/>
      <c r="C17" s="22" t="s">
        <v>20</v>
      </c>
      <c r="D17" s="23">
        <f>SUM(D8:D16)</f>
        <v>0</v>
      </c>
      <c r="E17" s="22" t="s">
        <v>20</v>
      </c>
      <c r="F17" s="23">
        <f>SUM(F8:F16)</f>
        <v>0</v>
      </c>
      <c r="G17" s="22" t="s">
        <v>20</v>
      </c>
      <c r="H17" s="23">
        <f>SUM(H8:H16)</f>
        <v>0</v>
      </c>
    </row>
    <row r="18" spans="2:8" ht="20.25" customHeight="1">
      <c r="B18" s="541" t="s">
        <v>109</v>
      </c>
      <c r="C18" s="551" t="s">
        <v>18</v>
      </c>
      <c r="D18" s="529"/>
      <c r="E18" s="58" t="s">
        <v>111</v>
      </c>
      <c r="F18" s="25"/>
      <c r="G18" s="17" t="s">
        <v>113</v>
      </c>
      <c r="H18" s="29"/>
    </row>
    <row r="19" spans="2:8" ht="20.25" customHeight="1">
      <c r="B19" s="542"/>
      <c r="C19" s="552"/>
      <c r="D19" s="536"/>
      <c r="E19" s="548" t="s">
        <v>19</v>
      </c>
      <c r="F19" s="550"/>
      <c r="G19" s="17" t="s">
        <v>114</v>
      </c>
      <c r="H19" s="18"/>
    </row>
    <row r="20" spans="2:8" ht="20.25" customHeight="1">
      <c r="B20" s="542"/>
      <c r="C20" s="552"/>
      <c r="D20" s="536"/>
      <c r="E20" s="549"/>
      <c r="F20" s="530"/>
      <c r="G20" s="17" t="s">
        <v>115</v>
      </c>
      <c r="H20" s="18"/>
    </row>
    <row r="21" spans="2:8" ht="20.25" customHeight="1">
      <c r="B21" s="542"/>
      <c r="C21" s="552"/>
      <c r="D21" s="536"/>
      <c r="E21" s="56" t="s">
        <v>112</v>
      </c>
      <c r="F21" s="18"/>
      <c r="G21" s="17" t="s">
        <v>116</v>
      </c>
      <c r="H21" s="52"/>
    </row>
    <row r="22" spans="2:8" ht="20.25" customHeight="1" thickBot="1">
      <c r="B22" s="542"/>
      <c r="C22" s="553"/>
      <c r="D22" s="554"/>
      <c r="E22" s="57" t="s">
        <v>21</v>
      </c>
      <c r="F22" s="61"/>
      <c r="G22" s="62"/>
      <c r="H22" s="52"/>
    </row>
    <row r="23" spans="2:8" ht="20.25" customHeight="1" thickBot="1">
      <c r="B23" s="60"/>
      <c r="C23" s="55" t="s">
        <v>23</v>
      </c>
      <c r="D23" s="23">
        <f>SUM(D18)</f>
        <v>0</v>
      </c>
      <c r="E23" s="22" t="s">
        <v>23</v>
      </c>
      <c r="F23" s="23">
        <f>SUM(F18:F22)</f>
        <v>0</v>
      </c>
      <c r="G23" s="22" t="s">
        <v>23</v>
      </c>
      <c r="H23" s="23">
        <f>SUM(H18:H22)</f>
        <v>0</v>
      </c>
    </row>
    <row r="24" spans="2:8" ht="21" customHeight="1">
      <c r="B24" s="531" t="s">
        <v>21</v>
      </c>
      <c r="C24" s="24" t="s">
        <v>72</v>
      </c>
      <c r="D24" s="16"/>
      <c r="E24" s="19"/>
      <c r="F24" s="29"/>
      <c r="G24" s="17"/>
      <c r="H24" s="25"/>
    </row>
    <row r="25" spans="2:8" ht="21" customHeight="1" thickBot="1">
      <c r="B25" s="532"/>
      <c r="C25" s="21" t="s">
        <v>22</v>
      </c>
      <c r="D25" s="26"/>
      <c r="E25" s="20"/>
      <c r="F25" s="50"/>
      <c r="G25" s="17"/>
      <c r="H25" s="26"/>
    </row>
    <row r="26" spans="2:8" ht="20.25" customHeight="1" thickBot="1">
      <c r="B26" s="533"/>
      <c r="C26" s="22" t="s">
        <v>110</v>
      </c>
      <c r="D26" s="23">
        <f>SUM(D24:D25)</f>
        <v>0</v>
      </c>
      <c r="E26" s="22" t="s">
        <v>110</v>
      </c>
      <c r="F26" s="23">
        <f>SUM(F24:F25)</f>
        <v>0</v>
      </c>
      <c r="G26" s="22" t="s">
        <v>110</v>
      </c>
      <c r="H26" s="23">
        <f>SUM(H24:H25)</f>
        <v>0</v>
      </c>
    </row>
    <row r="27" spans="2:8" ht="20.25" customHeight="1" thickBot="1">
      <c r="B27" s="53"/>
      <c r="C27" s="22" t="s">
        <v>118</v>
      </c>
      <c r="D27" s="23">
        <f>SUM(D17,D26)</f>
        <v>0</v>
      </c>
      <c r="E27" s="22" t="s">
        <v>118</v>
      </c>
      <c r="F27" s="23">
        <f>SUM(F17,F26)</f>
        <v>0</v>
      </c>
      <c r="G27" s="22" t="s">
        <v>118</v>
      </c>
      <c r="H27" s="23">
        <f>SUM(H17,H26)</f>
        <v>0</v>
      </c>
    </row>
    <row r="28" spans="2:8" ht="30" customHeight="1" thickBot="1">
      <c r="B28" s="27"/>
      <c r="C28" s="22" t="s">
        <v>123</v>
      </c>
      <c r="D28" s="23">
        <f>SUM(D17,D23,D26)</f>
        <v>0</v>
      </c>
      <c r="E28" s="22" t="s">
        <v>124</v>
      </c>
      <c r="F28" s="23">
        <f>SUM(F17,F23,F26)</f>
        <v>0</v>
      </c>
      <c r="G28" s="22" t="s">
        <v>126</v>
      </c>
      <c r="H28" s="23">
        <f>SUM(H17,H23,H26)</f>
        <v>0</v>
      </c>
    </row>
    <row r="29" spans="2:8" ht="12">
      <c r="B29" s="525" t="s">
        <v>121</v>
      </c>
      <c r="C29" s="525"/>
      <c r="D29" s="525"/>
      <c r="E29" s="525"/>
      <c r="F29" s="525"/>
      <c r="G29" s="525"/>
      <c r="H29" s="525"/>
    </row>
    <row r="30" ht="15.75" customHeight="1">
      <c r="B30" s="11" t="s">
        <v>32</v>
      </c>
    </row>
    <row r="31" spans="2:8" ht="15.75" customHeight="1">
      <c r="B31" s="10" t="s">
        <v>33</v>
      </c>
      <c r="C31" s="526" t="s">
        <v>34</v>
      </c>
      <c r="D31" s="526"/>
      <c r="E31" s="526"/>
      <c r="F31" s="526"/>
      <c r="G31" s="526"/>
      <c r="H31" s="526"/>
    </row>
    <row r="32" ht="15.75" customHeight="1">
      <c r="B32" s="11" t="s">
        <v>117</v>
      </c>
    </row>
    <row r="33" ht="15.75" customHeight="1">
      <c r="B33" s="11" t="s">
        <v>108</v>
      </c>
    </row>
    <row r="34" ht="15.75" customHeight="1">
      <c r="B34" s="11" t="s">
        <v>35</v>
      </c>
    </row>
    <row r="35" ht="15.75" customHeight="1">
      <c r="B35" s="11"/>
    </row>
  </sheetData>
  <sheetProtection/>
  <mergeCells count="19">
    <mergeCell ref="C31:H31"/>
    <mergeCell ref="E8:E9"/>
    <mergeCell ref="F8:F9"/>
    <mergeCell ref="B24:B26"/>
    <mergeCell ref="E14:E15"/>
    <mergeCell ref="F14:F15"/>
    <mergeCell ref="E10:E12"/>
    <mergeCell ref="F10:F12"/>
    <mergeCell ref="B8:B15"/>
    <mergeCell ref="B29:H29"/>
    <mergeCell ref="E19:E20"/>
    <mergeCell ref="F19:F20"/>
    <mergeCell ref="B18:B22"/>
    <mergeCell ref="C18:C22"/>
    <mergeCell ref="D18:D22"/>
    <mergeCell ref="B3:H3"/>
    <mergeCell ref="C7:D7"/>
    <mergeCell ref="E7:F7"/>
    <mergeCell ref="G7:H7"/>
  </mergeCells>
  <printOptions/>
  <pageMargins left="0.75" right="0.75" top="0.53" bottom="0.53" header="0.512" footer="0.512"/>
  <pageSetup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dimension ref="A1:E24"/>
  <sheetViews>
    <sheetView zoomScalePageLayoutView="0" workbookViewId="0" topLeftCell="A1">
      <selection activeCell="A1" sqref="A1"/>
    </sheetView>
  </sheetViews>
  <sheetFormatPr defaultColWidth="9.00390625" defaultRowHeight="13.5"/>
  <cols>
    <col min="1" max="2" width="5.00390625" style="0" customWidth="1"/>
    <col min="3" max="3" width="35.625" style="0" customWidth="1"/>
    <col min="4" max="4" width="40.375" style="68" customWidth="1"/>
    <col min="5" max="5" width="12.25390625" style="68" bestFit="1" customWidth="1"/>
  </cols>
  <sheetData>
    <row r="1" spans="1:3" ht="19.5" customHeight="1">
      <c r="A1" s="40"/>
      <c r="C1" t="s">
        <v>291</v>
      </c>
    </row>
    <row r="2" spans="3:5" ht="15.75">
      <c r="C2" s="30" t="s">
        <v>218</v>
      </c>
      <c r="E2" s="69" t="s">
        <v>36</v>
      </c>
    </row>
    <row r="3" spans="1:5" ht="41.25" customHeight="1">
      <c r="A3" s="31"/>
      <c r="B3" s="555" t="s">
        <v>274</v>
      </c>
      <c r="C3" s="556"/>
      <c r="D3" s="95"/>
      <c r="E3" s="92"/>
    </row>
    <row r="4" spans="1:5" ht="41.25" customHeight="1">
      <c r="A4" s="557" t="s">
        <v>37</v>
      </c>
      <c r="B4" s="558" t="s">
        <v>38</v>
      </c>
      <c r="C4" s="96" t="s">
        <v>39</v>
      </c>
      <c r="D4" s="97"/>
      <c r="E4" s="93"/>
    </row>
    <row r="5" spans="1:5" ht="41.25" customHeight="1">
      <c r="A5" s="557"/>
      <c r="B5" s="558"/>
      <c r="C5" s="96" t="s">
        <v>40</v>
      </c>
      <c r="D5" s="97"/>
      <c r="E5" s="93"/>
    </row>
    <row r="6" spans="1:5" ht="41.25" customHeight="1">
      <c r="A6" s="557"/>
      <c r="B6" s="558"/>
      <c r="C6" s="96" t="s">
        <v>41</v>
      </c>
      <c r="D6" s="97"/>
      <c r="E6" s="93"/>
    </row>
    <row r="7" spans="1:5" ht="41.25" customHeight="1">
      <c r="A7" s="557"/>
      <c r="B7" s="558"/>
      <c r="C7" s="96" t="s">
        <v>42</v>
      </c>
      <c r="D7" s="97"/>
      <c r="E7" s="93"/>
    </row>
    <row r="8" spans="1:5" ht="41.25" customHeight="1">
      <c r="A8" s="557"/>
      <c r="B8" s="558"/>
      <c r="C8" s="96" t="s">
        <v>43</v>
      </c>
      <c r="D8" s="97"/>
      <c r="E8" s="93"/>
    </row>
    <row r="9" spans="1:5" ht="41.25" customHeight="1">
      <c r="A9" s="557"/>
      <c r="B9" s="558"/>
      <c r="C9" s="96" t="s">
        <v>44</v>
      </c>
      <c r="D9" s="97"/>
      <c r="E9" s="93"/>
    </row>
    <row r="10" spans="1:5" ht="41.25" customHeight="1">
      <c r="A10" s="557"/>
      <c r="B10" s="558"/>
      <c r="C10" s="96" t="s">
        <v>45</v>
      </c>
      <c r="D10" s="97"/>
      <c r="E10" s="93"/>
    </row>
    <row r="11" spans="1:5" ht="41.25" customHeight="1">
      <c r="A11" s="557"/>
      <c r="B11" s="558"/>
      <c r="C11" s="96" t="s">
        <v>21</v>
      </c>
      <c r="D11" s="97"/>
      <c r="E11" s="93"/>
    </row>
    <row r="12" spans="1:5" ht="41.25" customHeight="1">
      <c r="A12" s="557"/>
      <c r="B12" s="558"/>
      <c r="C12" s="96"/>
      <c r="D12" s="97"/>
      <c r="E12" s="93"/>
    </row>
    <row r="13" spans="1:5" ht="41.25" customHeight="1">
      <c r="A13" s="557"/>
      <c r="B13" s="558"/>
      <c r="C13" s="96"/>
      <c r="D13" s="97"/>
      <c r="E13" s="93"/>
    </row>
    <row r="14" spans="1:5" ht="41.25" customHeight="1">
      <c r="A14" s="557"/>
      <c r="B14" s="558"/>
      <c r="C14" s="96"/>
      <c r="D14" s="97"/>
      <c r="E14" s="93"/>
    </row>
    <row r="15" spans="1:5" ht="41.25" customHeight="1">
      <c r="A15" s="557"/>
      <c r="B15" s="558"/>
      <c r="C15" s="96" t="s">
        <v>46</v>
      </c>
      <c r="D15" s="97"/>
      <c r="E15" s="93"/>
    </row>
    <row r="16" spans="1:5" ht="41.25" customHeight="1">
      <c r="A16" s="557"/>
      <c r="B16" s="558" t="s">
        <v>47</v>
      </c>
      <c r="C16" s="98" t="s">
        <v>73</v>
      </c>
      <c r="D16" s="99"/>
      <c r="E16" s="94"/>
    </row>
    <row r="17" spans="1:5" ht="41.25" customHeight="1">
      <c r="A17" s="557"/>
      <c r="B17" s="558"/>
      <c r="C17" s="96" t="s">
        <v>48</v>
      </c>
      <c r="D17" s="99"/>
      <c r="E17" s="94"/>
    </row>
    <row r="18" spans="1:5" ht="41.25" customHeight="1">
      <c r="A18" s="557"/>
      <c r="B18" s="558"/>
      <c r="C18" s="98" t="s">
        <v>120</v>
      </c>
      <c r="D18" s="99"/>
      <c r="E18" s="94"/>
    </row>
    <row r="19" spans="1:5" ht="41.25" customHeight="1">
      <c r="A19" s="557"/>
      <c r="B19" s="558"/>
      <c r="C19" s="96" t="s">
        <v>236</v>
      </c>
      <c r="D19" s="99"/>
      <c r="E19" s="94"/>
    </row>
    <row r="20" spans="1:5" ht="41.25" customHeight="1">
      <c r="A20" s="557"/>
      <c r="B20" s="558"/>
      <c r="C20" s="103" t="s">
        <v>270</v>
      </c>
      <c r="D20" s="99"/>
      <c r="E20" s="94"/>
    </row>
    <row r="21" spans="1:5" ht="41.25" customHeight="1">
      <c r="A21" s="557"/>
      <c r="B21" s="558"/>
      <c r="C21" s="100"/>
      <c r="D21" s="99"/>
      <c r="E21" s="94"/>
    </row>
    <row r="22" spans="1:5" ht="41.25" customHeight="1">
      <c r="A22" s="557"/>
      <c r="B22" s="558"/>
      <c r="C22" s="96" t="s">
        <v>49</v>
      </c>
      <c r="D22" s="99"/>
      <c r="E22" s="94"/>
    </row>
    <row r="23" spans="1:5" ht="41.25" customHeight="1">
      <c r="A23" s="557"/>
      <c r="B23" s="559" t="s">
        <v>50</v>
      </c>
      <c r="C23" s="560"/>
      <c r="D23" s="99"/>
      <c r="E23" s="94"/>
    </row>
    <row r="24" spans="2:4" ht="24.75" customHeight="1">
      <c r="B24" s="101"/>
      <c r="C24" s="101" t="s">
        <v>119</v>
      </c>
      <c r="D24" s="102"/>
    </row>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sheetData>
  <sheetProtection/>
  <mergeCells count="5">
    <mergeCell ref="B3:C3"/>
    <mergeCell ref="A4:A23"/>
    <mergeCell ref="B4:B15"/>
    <mergeCell ref="B16:B22"/>
    <mergeCell ref="B23:C23"/>
  </mergeCells>
  <printOptions/>
  <pageMargins left="0.9448818897637796" right="0.7480314960629921" top="0.984251968503937" bottom="0.984251968503937" header="0.5118110236220472" footer="0.5118110236220472"/>
  <pageSetup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dimension ref="B1:Q59"/>
  <sheetViews>
    <sheetView zoomScaleSheetLayoutView="100" zoomScalePageLayoutView="0" workbookViewId="0" topLeftCell="A1">
      <selection activeCell="A1" sqref="A1"/>
    </sheetView>
  </sheetViews>
  <sheetFormatPr defaultColWidth="9.00390625" defaultRowHeight="13.5"/>
  <cols>
    <col min="1" max="1" width="2.625" style="0" customWidth="1"/>
    <col min="2" max="2" width="3.625" style="0" customWidth="1"/>
    <col min="3" max="3" width="8.625" style="0" customWidth="1"/>
    <col min="4" max="7" width="6.625" style="0" customWidth="1"/>
    <col min="8" max="8" width="2.375" style="0" customWidth="1"/>
    <col min="9" max="9" width="8.75390625" style="0" customWidth="1"/>
    <col min="10" max="10" width="12.625" style="0" customWidth="1"/>
    <col min="11" max="12" width="4.625" style="0" customWidth="1"/>
    <col min="13" max="13" width="4.75390625" style="0" customWidth="1"/>
    <col min="14" max="14" width="3.125" style="0" customWidth="1"/>
    <col min="15" max="15" width="1.75390625" style="0" customWidth="1"/>
    <col min="16" max="16" width="7.00390625" style="0" customWidth="1"/>
    <col min="17" max="17" width="3.625" style="0" customWidth="1"/>
    <col min="18" max="18" width="2.625" style="0" customWidth="1"/>
  </cols>
  <sheetData>
    <row r="1" ht="12.75">
      <c r="B1" t="s">
        <v>290</v>
      </c>
    </row>
    <row r="2" spans="2:17" ht="12.75">
      <c r="B2" s="8"/>
      <c r="C2" s="5"/>
      <c r="D2" s="5"/>
      <c r="E2" s="5"/>
      <c r="F2" s="5"/>
      <c r="G2" s="5"/>
      <c r="H2" s="5"/>
      <c r="I2" s="5"/>
      <c r="J2" s="5"/>
      <c r="K2" s="5"/>
      <c r="L2" s="5"/>
      <c r="M2" s="5"/>
      <c r="N2" s="5"/>
      <c r="O2" s="5"/>
      <c r="P2" s="5"/>
      <c r="Q2" s="9"/>
    </row>
    <row r="3" spans="2:17" ht="12.75">
      <c r="B3" s="1"/>
      <c r="C3" s="2" t="s">
        <v>51</v>
      </c>
      <c r="D3" s="2"/>
      <c r="E3" s="2"/>
      <c r="F3" s="2"/>
      <c r="G3" s="2"/>
      <c r="H3" s="2"/>
      <c r="I3" s="2"/>
      <c r="J3" s="2"/>
      <c r="K3" s="2"/>
      <c r="L3" s="2"/>
      <c r="M3" s="2"/>
      <c r="N3" s="2"/>
      <c r="O3" s="2"/>
      <c r="P3" s="2"/>
      <c r="Q3" s="6"/>
    </row>
    <row r="4" spans="2:17" ht="20.25" customHeight="1">
      <c r="B4" s="1"/>
      <c r="C4" s="2"/>
      <c r="D4" s="2"/>
      <c r="E4" s="2"/>
      <c r="F4" s="2"/>
      <c r="G4" s="2"/>
      <c r="H4" s="2"/>
      <c r="I4" s="2"/>
      <c r="J4" s="564" t="s">
        <v>52</v>
      </c>
      <c r="K4" s="564"/>
      <c r="L4" s="564"/>
      <c r="M4" s="575"/>
      <c r="N4" s="575"/>
      <c r="O4" s="575"/>
      <c r="P4" s="575"/>
      <c r="Q4" s="6"/>
    </row>
    <row r="5" spans="2:17" ht="11.25" customHeight="1">
      <c r="B5" s="1"/>
      <c r="C5" s="577"/>
      <c r="D5" s="577"/>
      <c r="E5" s="577"/>
      <c r="F5" s="577"/>
      <c r="G5" s="2"/>
      <c r="H5" s="2"/>
      <c r="I5" s="2"/>
      <c r="J5" s="2"/>
      <c r="K5" s="2"/>
      <c r="L5" s="2"/>
      <c r="M5" s="2"/>
      <c r="N5" s="2"/>
      <c r="O5" s="2"/>
      <c r="P5" s="2"/>
      <c r="Q5" s="6"/>
    </row>
    <row r="6" spans="2:17" ht="18" customHeight="1">
      <c r="B6" s="1"/>
      <c r="C6" s="570" t="s">
        <v>53</v>
      </c>
      <c r="D6" s="570"/>
      <c r="E6" s="572" t="s">
        <v>269</v>
      </c>
      <c r="F6" s="573"/>
      <c r="G6" s="32" t="s">
        <v>55</v>
      </c>
      <c r="H6" s="2"/>
      <c r="I6" s="2"/>
      <c r="J6" s="105"/>
      <c r="K6" s="68"/>
      <c r="L6" s="68"/>
      <c r="M6" s="68"/>
      <c r="N6" s="68"/>
      <c r="O6" s="68"/>
      <c r="P6" s="68"/>
      <c r="Q6" s="6"/>
    </row>
    <row r="7" spans="2:17" ht="24" customHeight="1">
      <c r="B7" s="1"/>
      <c r="C7" s="570"/>
      <c r="D7" s="570"/>
      <c r="E7" s="576" t="s">
        <v>92</v>
      </c>
      <c r="F7" s="576"/>
      <c r="G7" s="34" t="s">
        <v>94</v>
      </c>
      <c r="H7" s="2"/>
      <c r="I7" s="106"/>
      <c r="J7" s="105"/>
      <c r="K7" s="68"/>
      <c r="L7" s="68"/>
      <c r="M7" s="68"/>
      <c r="N7" s="68"/>
      <c r="O7" s="68"/>
      <c r="P7" s="68"/>
      <c r="Q7" s="6"/>
    </row>
    <row r="8" spans="2:17" ht="35.25" customHeight="1">
      <c r="B8" s="1"/>
      <c r="C8" s="568"/>
      <c r="D8" s="569"/>
      <c r="E8" s="569"/>
      <c r="F8" s="569"/>
      <c r="G8" s="569"/>
      <c r="H8" s="2"/>
      <c r="I8" s="2"/>
      <c r="J8" s="91"/>
      <c r="Q8" s="6"/>
    </row>
    <row r="9" spans="2:17" ht="12.75">
      <c r="B9" s="1"/>
      <c r="C9" s="2"/>
      <c r="D9" s="2"/>
      <c r="E9" s="2"/>
      <c r="F9" s="2"/>
      <c r="G9" s="2"/>
      <c r="H9" s="2"/>
      <c r="I9" s="2"/>
      <c r="J9" s="2"/>
      <c r="K9" s="2"/>
      <c r="L9" s="2"/>
      <c r="M9" s="2"/>
      <c r="N9" s="2"/>
      <c r="O9" s="2"/>
      <c r="P9" s="2"/>
      <c r="Q9" s="6"/>
    </row>
    <row r="10" spans="2:17" ht="15" customHeight="1">
      <c r="B10" s="1"/>
      <c r="C10" s="570" t="s">
        <v>57</v>
      </c>
      <c r="D10" s="571" t="s">
        <v>56</v>
      </c>
      <c r="E10" s="571" t="s">
        <v>58</v>
      </c>
      <c r="F10" s="571" t="s">
        <v>59</v>
      </c>
      <c r="G10" s="571" t="s">
        <v>60</v>
      </c>
      <c r="H10" s="565" t="s">
        <v>61</v>
      </c>
      <c r="I10" s="566"/>
      <c r="J10" s="566"/>
      <c r="K10" s="566"/>
      <c r="L10" s="566"/>
      <c r="M10" s="566"/>
      <c r="N10" s="566"/>
      <c r="O10" s="566"/>
      <c r="P10" s="567"/>
      <c r="Q10" s="6"/>
    </row>
    <row r="11" spans="2:17" ht="14.25" customHeight="1">
      <c r="B11" s="1"/>
      <c r="C11" s="570"/>
      <c r="D11" s="571"/>
      <c r="E11" s="571"/>
      <c r="F11" s="571"/>
      <c r="G11" s="571"/>
      <c r="H11" s="561"/>
      <c r="I11" s="562"/>
      <c r="J11" s="49"/>
      <c r="K11" s="563"/>
      <c r="L11" s="563"/>
      <c r="M11" s="563"/>
      <c r="N11" s="563"/>
      <c r="O11" s="563"/>
      <c r="P11" s="563"/>
      <c r="Q11" s="6"/>
    </row>
    <row r="12" spans="2:17" ht="16.5" customHeight="1">
      <c r="B12" s="1"/>
      <c r="C12" s="35" t="s">
        <v>62</v>
      </c>
      <c r="D12" s="66"/>
      <c r="E12" s="67"/>
      <c r="F12" s="67"/>
      <c r="G12" s="67"/>
      <c r="H12" s="561"/>
      <c r="I12" s="562"/>
      <c r="J12" s="48"/>
      <c r="K12" s="563"/>
      <c r="L12" s="563"/>
      <c r="M12" s="563"/>
      <c r="N12" s="563"/>
      <c r="O12" s="563"/>
      <c r="P12" s="563"/>
      <c r="Q12" s="6"/>
    </row>
    <row r="13" spans="2:17" ht="16.5" customHeight="1">
      <c r="B13" s="1"/>
      <c r="C13" s="35" t="s">
        <v>63</v>
      </c>
      <c r="D13" s="89"/>
      <c r="E13" s="90"/>
      <c r="F13" s="90"/>
      <c r="G13" s="90"/>
      <c r="H13" s="561"/>
      <c r="I13" s="562"/>
      <c r="J13" s="48"/>
      <c r="K13" s="563"/>
      <c r="L13" s="563"/>
      <c r="M13" s="563"/>
      <c r="N13" s="563"/>
      <c r="O13" s="563"/>
      <c r="P13" s="563"/>
      <c r="Q13" s="6"/>
    </row>
    <row r="14" spans="2:17" ht="16.5" customHeight="1">
      <c r="B14" s="1"/>
      <c r="C14" s="35" t="s">
        <v>64</v>
      </c>
      <c r="D14" s="47" t="s">
        <v>215</v>
      </c>
      <c r="E14" s="65" t="s">
        <v>216</v>
      </c>
      <c r="F14" s="65" t="s">
        <v>217</v>
      </c>
      <c r="G14" s="65" t="s">
        <v>217</v>
      </c>
      <c r="H14" s="561"/>
      <c r="I14" s="562"/>
      <c r="J14" s="48"/>
      <c r="K14" s="563"/>
      <c r="L14" s="563"/>
      <c r="M14" s="563"/>
      <c r="N14" s="563"/>
      <c r="O14" s="563"/>
      <c r="P14" s="563"/>
      <c r="Q14" s="6"/>
    </row>
    <row r="15" spans="2:17" ht="16.5" customHeight="1">
      <c r="B15" s="1"/>
      <c r="C15" s="35" t="s">
        <v>65</v>
      </c>
      <c r="D15" s="47" t="s">
        <v>215</v>
      </c>
      <c r="E15" s="33" t="s">
        <v>216</v>
      </c>
      <c r="F15" s="33" t="s">
        <v>217</v>
      </c>
      <c r="G15" s="33" t="s">
        <v>217</v>
      </c>
      <c r="H15" s="561"/>
      <c r="I15" s="562"/>
      <c r="J15" s="48"/>
      <c r="K15" s="563"/>
      <c r="L15" s="563"/>
      <c r="M15" s="563"/>
      <c r="N15" s="563"/>
      <c r="O15" s="563"/>
      <c r="P15" s="563"/>
      <c r="Q15" s="6"/>
    </row>
    <row r="16" spans="2:17" ht="16.5" customHeight="1">
      <c r="B16" s="1"/>
      <c r="C16" s="35" t="s">
        <v>66</v>
      </c>
      <c r="D16" s="47" t="s">
        <v>93</v>
      </c>
      <c r="E16" s="33" t="s">
        <v>96</v>
      </c>
      <c r="F16" s="33" t="s">
        <v>97</v>
      </c>
      <c r="G16" s="33" t="s">
        <v>97</v>
      </c>
      <c r="H16" s="561"/>
      <c r="I16" s="562"/>
      <c r="J16" s="48"/>
      <c r="K16" s="563"/>
      <c r="L16" s="563"/>
      <c r="M16" s="563"/>
      <c r="N16" s="563"/>
      <c r="O16" s="563"/>
      <c r="P16" s="563"/>
      <c r="Q16" s="6"/>
    </row>
    <row r="17" spans="2:17" ht="16.5" customHeight="1">
      <c r="B17" s="1"/>
      <c r="C17" s="35" t="s">
        <v>67</v>
      </c>
      <c r="D17" s="47" t="s">
        <v>95</v>
      </c>
      <c r="E17" s="33" t="s">
        <v>96</v>
      </c>
      <c r="F17" s="33" t="s">
        <v>97</v>
      </c>
      <c r="G17" s="33" t="s">
        <v>97</v>
      </c>
      <c r="H17" s="561"/>
      <c r="I17" s="562"/>
      <c r="J17" s="48"/>
      <c r="K17" s="563"/>
      <c r="L17" s="563"/>
      <c r="M17" s="563"/>
      <c r="N17" s="563"/>
      <c r="O17" s="563"/>
      <c r="P17" s="563"/>
      <c r="Q17" s="6"/>
    </row>
    <row r="18" spans="2:17" ht="16.5" customHeight="1">
      <c r="B18" s="1"/>
      <c r="C18" s="35" t="s">
        <v>68</v>
      </c>
      <c r="D18" s="47" t="s">
        <v>95</v>
      </c>
      <c r="E18" s="33" t="s">
        <v>96</v>
      </c>
      <c r="F18" s="33" t="s">
        <v>97</v>
      </c>
      <c r="G18" s="33" t="s">
        <v>97</v>
      </c>
      <c r="H18" s="561"/>
      <c r="I18" s="562"/>
      <c r="J18" s="48"/>
      <c r="K18" s="563"/>
      <c r="L18" s="563"/>
      <c r="M18" s="563"/>
      <c r="N18" s="563"/>
      <c r="O18" s="563"/>
      <c r="P18" s="563"/>
      <c r="Q18" s="6"/>
    </row>
    <row r="19" spans="2:17" ht="16.5" customHeight="1">
      <c r="B19" s="1"/>
      <c r="C19" s="35" t="s">
        <v>69</v>
      </c>
      <c r="D19" s="47" t="s">
        <v>93</v>
      </c>
      <c r="E19" s="33" t="s">
        <v>96</v>
      </c>
      <c r="F19" s="33" t="s">
        <v>97</v>
      </c>
      <c r="G19" s="33" t="s">
        <v>97</v>
      </c>
      <c r="H19" s="561"/>
      <c r="I19" s="562"/>
      <c r="J19" s="48"/>
      <c r="K19" s="563"/>
      <c r="L19" s="563"/>
      <c r="M19" s="563"/>
      <c r="N19" s="563"/>
      <c r="O19" s="563"/>
      <c r="P19" s="563"/>
      <c r="Q19" s="6"/>
    </row>
    <row r="20" spans="2:17" ht="16.5" customHeight="1">
      <c r="B20" s="1"/>
      <c r="C20" s="35" t="s">
        <v>5</v>
      </c>
      <c r="D20" s="36">
        <f>SUM(D13:D19)</f>
        <v>0</v>
      </c>
      <c r="E20" s="35"/>
      <c r="F20" s="35"/>
      <c r="G20" s="35"/>
      <c r="H20" s="561"/>
      <c r="I20" s="562"/>
      <c r="J20" s="48"/>
      <c r="K20" s="563"/>
      <c r="L20" s="563"/>
      <c r="M20" s="563"/>
      <c r="N20" s="563"/>
      <c r="O20" s="563"/>
      <c r="P20" s="563"/>
      <c r="Q20" s="6"/>
    </row>
    <row r="21" spans="2:17" ht="16.5" customHeight="1">
      <c r="B21" s="1"/>
      <c r="C21" s="37"/>
      <c r="D21" s="38"/>
      <c r="E21" s="37"/>
      <c r="F21" s="37"/>
      <c r="G21" s="37"/>
      <c r="H21" s="39"/>
      <c r="I21" s="39"/>
      <c r="J21" s="39"/>
      <c r="K21" s="39"/>
      <c r="L21" s="39"/>
      <c r="M21" s="39"/>
      <c r="N21" s="39"/>
      <c r="O21" s="39"/>
      <c r="P21" s="39"/>
      <c r="Q21" s="6"/>
    </row>
    <row r="22" spans="2:17" ht="16.5" customHeight="1">
      <c r="B22" s="1"/>
      <c r="C22" s="37"/>
      <c r="D22" s="38"/>
      <c r="E22" s="37"/>
      <c r="F22" s="37"/>
      <c r="G22" s="37"/>
      <c r="H22" s="39"/>
      <c r="I22" s="39"/>
      <c r="J22" s="39"/>
      <c r="K22" s="39"/>
      <c r="L22" s="39"/>
      <c r="M22" s="39"/>
      <c r="N22" s="39"/>
      <c r="O22" s="39"/>
      <c r="P22" s="39"/>
      <c r="Q22" s="6"/>
    </row>
    <row r="23" spans="2:17" ht="12.75">
      <c r="B23" s="1"/>
      <c r="C23" s="2"/>
      <c r="D23" s="2"/>
      <c r="E23" s="2"/>
      <c r="F23" s="2"/>
      <c r="G23" s="2"/>
      <c r="H23" s="2"/>
      <c r="I23" s="2"/>
      <c r="J23" s="2"/>
      <c r="K23" s="2"/>
      <c r="L23" s="2"/>
      <c r="M23" s="2"/>
      <c r="N23" s="2"/>
      <c r="O23" s="2"/>
      <c r="P23" s="2"/>
      <c r="Q23" s="6"/>
    </row>
    <row r="24" spans="2:17" ht="20.25" customHeight="1">
      <c r="B24" s="1"/>
      <c r="C24" s="2"/>
      <c r="D24" s="2"/>
      <c r="E24" s="2"/>
      <c r="F24" s="2"/>
      <c r="G24" s="2"/>
      <c r="H24" s="2"/>
      <c r="I24" s="2"/>
      <c r="J24" s="564" t="s">
        <v>52</v>
      </c>
      <c r="K24" s="564"/>
      <c r="L24" s="564"/>
      <c r="M24" s="575"/>
      <c r="N24" s="575"/>
      <c r="O24" s="575"/>
      <c r="P24" s="575"/>
      <c r="Q24" s="6"/>
    </row>
    <row r="25" spans="2:17" ht="12.75">
      <c r="B25" s="1"/>
      <c r="C25" s="2"/>
      <c r="D25" s="2"/>
      <c r="E25" s="2"/>
      <c r="F25" s="2"/>
      <c r="G25" s="2"/>
      <c r="H25" s="2"/>
      <c r="I25" s="2"/>
      <c r="J25" s="2"/>
      <c r="K25" s="2"/>
      <c r="L25" s="2"/>
      <c r="M25" s="2"/>
      <c r="N25" s="2"/>
      <c r="O25" s="2"/>
      <c r="P25" s="2"/>
      <c r="Q25" s="6"/>
    </row>
    <row r="26" spans="2:17" ht="18" customHeight="1">
      <c r="B26" s="1"/>
      <c r="C26" s="570" t="s">
        <v>53</v>
      </c>
      <c r="D26" s="570"/>
      <c r="E26" s="572" t="s">
        <v>54</v>
      </c>
      <c r="F26" s="573"/>
      <c r="G26" s="32" t="s">
        <v>55</v>
      </c>
      <c r="H26" s="2"/>
      <c r="I26" s="2"/>
      <c r="J26" s="2"/>
      <c r="Q26" s="6"/>
    </row>
    <row r="27" spans="2:17" ht="24" customHeight="1">
      <c r="B27" s="1"/>
      <c r="C27" s="570"/>
      <c r="D27" s="570"/>
      <c r="E27" s="561" t="s">
        <v>101</v>
      </c>
      <c r="F27" s="574"/>
      <c r="G27" s="32" t="s">
        <v>98</v>
      </c>
      <c r="H27" s="2"/>
      <c r="I27" s="2"/>
      <c r="J27" s="2"/>
      <c r="Q27" s="6"/>
    </row>
    <row r="28" spans="2:17" ht="35.25" customHeight="1">
      <c r="B28" s="1"/>
      <c r="C28" s="568"/>
      <c r="D28" s="569"/>
      <c r="E28" s="569"/>
      <c r="F28" s="569"/>
      <c r="G28" s="569"/>
      <c r="H28" s="2"/>
      <c r="I28" s="2"/>
      <c r="J28" s="2"/>
      <c r="Q28" s="6"/>
    </row>
    <row r="29" spans="2:17" ht="19.5" customHeight="1">
      <c r="B29" s="1"/>
      <c r="C29" s="2"/>
      <c r="D29" s="2"/>
      <c r="E29" s="2"/>
      <c r="F29" s="2"/>
      <c r="G29" s="2"/>
      <c r="H29" s="2"/>
      <c r="I29" s="2"/>
      <c r="J29" s="2"/>
      <c r="K29" s="2"/>
      <c r="L29" s="2"/>
      <c r="M29" s="2"/>
      <c r="N29" s="2"/>
      <c r="O29" s="2"/>
      <c r="P29" s="2"/>
      <c r="Q29" s="6"/>
    </row>
    <row r="30" spans="2:17" ht="15" customHeight="1">
      <c r="B30" s="1"/>
      <c r="C30" s="570" t="s">
        <v>57</v>
      </c>
      <c r="D30" s="571" t="s">
        <v>56</v>
      </c>
      <c r="E30" s="571" t="s">
        <v>58</v>
      </c>
      <c r="F30" s="571" t="s">
        <v>59</v>
      </c>
      <c r="G30" s="571" t="s">
        <v>60</v>
      </c>
      <c r="H30" s="565" t="s">
        <v>61</v>
      </c>
      <c r="I30" s="566"/>
      <c r="J30" s="566"/>
      <c r="K30" s="566"/>
      <c r="L30" s="566"/>
      <c r="M30" s="566"/>
      <c r="N30" s="566"/>
      <c r="O30" s="566"/>
      <c r="P30" s="567"/>
      <c r="Q30" s="6"/>
    </row>
    <row r="31" spans="2:17" ht="15" customHeight="1">
      <c r="B31" s="1"/>
      <c r="C31" s="570"/>
      <c r="D31" s="571"/>
      <c r="E31" s="571"/>
      <c r="F31" s="571"/>
      <c r="G31" s="571"/>
      <c r="H31" s="561"/>
      <c r="I31" s="562"/>
      <c r="J31" s="49"/>
      <c r="K31" s="563"/>
      <c r="L31" s="563"/>
      <c r="M31" s="563"/>
      <c r="N31" s="563"/>
      <c r="O31" s="563"/>
      <c r="P31" s="563"/>
      <c r="Q31" s="6"/>
    </row>
    <row r="32" spans="2:17" ht="16.5" customHeight="1">
      <c r="B32" s="1"/>
      <c r="C32" s="35" t="s">
        <v>62</v>
      </c>
      <c r="D32" s="89"/>
      <c r="E32" s="67"/>
      <c r="F32" s="67"/>
      <c r="G32" s="67"/>
      <c r="H32" s="561"/>
      <c r="I32" s="562"/>
      <c r="J32" s="49"/>
      <c r="K32" s="563"/>
      <c r="L32" s="563"/>
      <c r="M32" s="563"/>
      <c r="N32" s="563"/>
      <c r="O32" s="563"/>
      <c r="P32" s="563"/>
      <c r="Q32" s="6"/>
    </row>
    <row r="33" spans="2:17" ht="16.5" customHeight="1">
      <c r="B33" s="1"/>
      <c r="C33" s="35" t="s">
        <v>63</v>
      </c>
      <c r="D33" s="89"/>
      <c r="E33" s="67"/>
      <c r="F33" s="67"/>
      <c r="G33" s="67"/>
      <c r="H33" s="561"/>
      <c r="I33" s="562"/>
      <c r="J33" s="49"/>
      <c r="K33" s="563"/>
      <c r="L33" s="563"/>
      <c r="M33" s="563"/>
      <c r="N33" s="563"/>
      <c r="O33" s="563"/>
      <c r="P33" s="563"/>
      <c r="Q33" s="6"/>
    </row>
    <row r="34" spans="2:17" ht="16.5" customHeight="1">
      <c r="B34" s="1"/>
      <c r="C34" s="35" t="s">
        <v>64</v>
      </c>
      <c r="D34" s="47" t="s">
        <v>99</v>
      </c>
      <c r="E34" s="33" t="s">
        <v>100</v>
      </c>
      <c r="F34" s="33" t="s">
        <v>97</v>
      </c>
      <c r="G34" s="33" t="s">
        <v>97</v>
      </c>
      <c r="H34" s="561"/>
      <c r="I34" s="562"/>
      <c r="J34" s="49"/>
      <c r="K34" s="563"/>
      <c r="L34" s="563"/>
      <c r="M34" s="563"/>
      <c r="N34" s="563"/>
      <c r="O34" s="563"/>
      <c r="P34" s="563"/>
      <c r="Q34" s="6"/>
    </row>
    <row r="35" spans="2:17" ht="16.5" customHeight="1">
      <c r="B35" s="1"/>
      <c r="C35" s="35" t="s">
        <v>65</v>
      </c>
      <c r="D35" s="47" t="s">
        <v>99</v>
      </c>
      <c r="E35" s="33" t="s">
        <v>100</v>
      </c>
      <c r="F35" s="33" t="s">
        <v>97</v>
      </c>
      <c r="G35" s="33" t="s">
        <v>97</v>
      </c>
      <c r="H35" s="561"/>
      <c r="I35" s="562"/>
      <c r="J35" s="49"/>
      <c r="K35" s="563"/>
      <c r="L35" s="563"/>
      <c r="M35" s="563"/>
      <c r="N35" s="563"/>
      <c r="O35" s="563"/>
      <c r="P35" s="563"/>
      <c r="Q35" s="6"/>
    </row>
    <row r="36" spans="2:17" ht="16.5" customHeight="1">
      <c r="B36" s="1"/>
      <c r="C36" s="35" t="s">
        <v>66</v>
      </c>
      <c r="D36" s="47" t="s">
        <v>99</v>
      </c>
      <c r="E36" s="33" t="s">
        <v>100</v>
      </c>
      <c r="F36" s="33" t="s">
        <v>97</v>
      </c>
      <c r="G36" s="33" t="s">
        <v>97</v>
      </c>
      <c r="H36" s="561"/>
      <c r="I36" s="562"/>
      <c r="J36" s="49"/>
      <c r="K36" s="563"/>
      <c r="L36" s="563"/>
      <c r="M36" s="563"/>
      <c r="N36" s="563"/>
      <c r="O36" s="563"/>
      <c r="P36" s="563"/>
      <c r="Q36" s="6"/>
    </row>
    <row r="37" spans="2:17" ht="16.5" customHeight="1">
      <c r="B37" s="1"/>
      <c r="C37" s="35" t="s">
        <v>67</v>
      </c>
      <c r="D37" s="47" t="s">
        <v>99</v>
      </c>
      <c r="E37" s="33" t="s">
        <v>100</v>
      </c>
      <c r="F37" s="33" t="s">
        <v>97</v>
      </c>
      <c r="G37" s="33" t="s">
        <v>97</v>
      </c>
      <c r="H37" s="561"/>
      <c r="I37" s="562"/>
      <c r="J37" s="49"/>
      <c r="K37" s="563"/>
      <c r="L37" s="563"/>
      <c r="M37" s="563"/>
      <c r="N37" s="563"/>
      <c r="O37" s="563"/>
      <c r="P37" s="563"/>
      <c r="Q37" s="6"/>
    </row>
    <row r="38" spans="2:17" ht="16.5" customHeight="1">
      <c r="B38" s="1"/>
      <c r="C38" s="35" t="s">
        <v>68</v>
      </c>
      <c r="D38" s="47" t="s">
        <v>99</v>
      </c>
      <c r="E38" s="33" t="s">
        <v>100</v>
      </c>
      <c r="F38" s="33" t="s">
        <v>97</v>
      </c>
      <c r="G38" s="33" t="s">
        <v>97</v>
      </c>
      <c r="H38" s="561"/>
      <c r="I38" s="562"/>
      <c r="J38" s="49"/>
      <c r="K38" s="563"/>
      <c r="L38" s="563"/>
      <c r="M38" s="563"/>
      <c r="N38" s="563"/>
      <c r="O38" s="563"/>
      <c r="P38" s="563"/>
      <c r="Q38" s="6"/>
    </row>
    <row r="39" spans="2:17" ht="16.5" customHeight="1">
      <c r="B39" s="1"/>
      <c r="C39" s="35" t="s">
        <v>69</v>
      </c>
      <c r="D39" s="47" t="s">
        <v>99</v>
      </c>
      <c r="E39" s="33" t="s">
        <v>100</v>
      </c>
      <c r="F39" s="33" t="s">
        <v>97</v>
      </c>
      <c r="G39" s="33" t="s">
        <v>97</v>
      </c>
      <c r="H39" s="561"/>
      <c r="I39" s="562"/>
      <c r="J39" s="49"/>
      <c r="K39" s="563"/>
      <c r="L39" s="563"/>
      <c r="M39" s="563"/>
      <c r="N39" s="563"/>
      <c r="O39" s="563"/>
      <c r="P39" s="563"/>
      <c r="Q39" s="6"/>
    </row>
    <row r="40" spans="2:17" ht="16.5" customHeight="1">
      <c r="B40" s="1"/>
      <c r="C40" s="35" t="s">
        <v>5</v>
      </c>
      <c r="D40" s="36">
        <f>SUM(D32:D39)</f>
        <v>0</v>
      </c>
      <c r="E40" s="35"/>
      <c r="F40" s="35"/>
      <c r="G40" s="35"/>
      <c r="H40" s="561"/>
      <c r="I40" s="562"/>
      <c r="J40" s="49"/>
      <c r="K40" s="563"/>
      <c r="L40" s="563"/>
      <c r="M40" s="563"/>
      <c r="N40" s="563"/>
      <c r="O40" s="563"/>
      <c r="P40" s="563"/>
      <c r="Q40" s="6"/>
    </row>
    <row r="41" spans="2:17" ht="12.75">
      <c r="B41" s="1"/>
      <c r="C41" s="2"/>
      <c r="D41" s="2"/>
      <c r="E41" s="2"/>
      <c r="F41" s="2"/>
      <c r="G41" s="2"/>
      <c r="H41" s="2"/>
      <c r="I41" s="2"/>
      <c r="J41" s="2"/>
      <c r="K41" s="2"/>
      <c r="L41" s="2"/>
      <c r="M41" s="2"/>
      <c r="N41" s="2"/>
      <c r="O41" s="2"/>
      <c r="P41" s="2"/>
      <c r="Q41" s="6"/>
    </row>
    <row r="42" spans="2:17" ht="12.75">
      <c r="B42" s="1"/>
      <c r="C42" s="104" t="s">
        <v>275</v>
      </c>
      <c r="D42" s="105"/>
      <c r="E42" s="105"/>
      <c r="F42" s="105"/>
      <c r="G42" s="105"/>
      <c r="H42" s="105"/>
      <c r="I42" s="105"/>
      <c r="J42" s="105"/>
      <c r="K42" s="105"/>
      <c r="L42" s="105"/>
      <c r="M42" s="105"/>
      <c r="N42" s="105"/>
      <c r="O42" s="2"/>
      <c r="P42" s="2"/>
      <c r="Q42" s="6"/>
    </row>
    <row r="43" spans="2:17" ht="12.75">
      <c r="B43" s="1"/>
      <c r="C43" s="2"/>
      <c r="D43" s="2"/>
      <c r="E43" s="2"/>
      <c r="F43" s="2"/>
      <c r="G43" s="2"/>
      <c r="H43" s="2"/>
      <c r="I43" s="2"/>
      <c r="J43" s="2"/>
      <c r="K43" s="2"/>
      <c r="L43" s="2"/>
      <c r="M43" s="2"/>
      <c r="N43" s="2"/>
      <c r="O43" s="2"/>
      <c r="P43" s="2"/>
      <c r="Q43" s="6"/>
    </row>
    <row r="44" spans="2:17" ht="12.75">
      <c r="B44" s="3"/>
      <c r="C44" s="4"/>
      <c r="D44" s="4"/>
      <c r="E44" s="4"/>
      <c r="F44" s="4"/>
      <c r="G44" s="4"/>
      <c r="H44" s="4"/>
      <c r="I44" s="4"/>
      <c r="J44" s="4"/>
      <c r="K44" s="4"/>
      <c r="L44" s="4"/>
      <c r="M44" s="4"/>
      <c r="N44" s="4"/>
      <c r="O44" s="4"/>
      <c r="P44" s="4"/>
      <c r="Q44" s="7"/>
    </row>
    <row r="45" spans="2:17" ht="13.5" customHeight="1">
      <c r="B45" s="2"/>
      <c r="C45" s="2"/>
      <c r="D45" s="2"/>
      <c r="E45" s="2"/>
      <c r="F45" s="2"/>
      <c r="G45" s="2"/>
      <c r="H45" s="2"/>
      <c r="I45" s="2"/>
      <c r="J45" s="2"/>
      <c r="K45" s="2"/>
      <c r="L45" s="2"/>
      <c r="M45" s="2"/>
      <c r="N45" s="2"/>
      <c r="O45" s="2"/>
      <c r="P45" s="2"/>
      <c r="Q45" s="2"/>
    </row>
    <row r="46" spans="2:17" ht="12.75">
      <c r="B46" s="2"/>
      <c r="C46" s="2"/>
      <c r="D46" s="2"/>
      <c r="E46" s="2"/>
      <c r="F46" s="2"/>
      <c r="G46" s="2"/>
      <c r="H46" s="2"/>
      <c r="I46" s="2"/>
      <c r="J46" s="2"/>
      <c r="K46" s="2"/>
      <c r="L46" s="2"/>
      <c r="M46" s="2"/>
      <c r="N46" s="2"/>
      <c r="O46" s="2"/>
      <c r="P46" s="2"/>
      <c r="Q46" s="2"/>
    </row>
    <row r="47" spans="2:17" ht="13.5" customHeight="1">
      <c r="B47" s="2"/>
      <c r="C47" s="2"/>
      <c r="D47" s="2"/>
      <c r="E47" s="2"/>
      <c r="F47" s="2"/>
      <c r="G47" s="2"/>
      <c r="H47" s="2"/>
      <c r="I47" s="2"/>
      <c r="J47" s="2"/>
      <c r="K47" s="2"/>
      <c r="L47" s="2"/>
      <c r="M47" s="2"/>
      <c r="N47" s="2"/>
      <c r="O47" s="2"/>
      <c r="P47" s="2"/>
      <c r="Q47" s="2"/>
    </row>
    <row r="48" spans="2:17" ht="12.75">
      <c r="B48" s="2"/>
      <c r="C48" s="2"/>
      <c r="D48" s="2"/>
      <c r="E48" s="2"/>
      <c r="F48" s="2"/>
      <c r="G48" s="2"/>
      <c r="H48" s="2"/>
      <c r="I48" s="2"/>
      <c r="J48" s="2"/>
      <c r="K48" s="2"/>
      <c r="L48" s="2"/>
      <c r="M48" s="2"/>
      <c r="N48" s="2"/>
      <c r="O48" s="2"/>
      <c r="P48" s="2"/>
      <c r="Q48" s="2"/>
    </row>
    <row r="49" spans="2:17" ht="12.75">
      <c r="B49" s="2"/>
      <c r="C49" s="2"/>
      <c r="D49" s="2"/>
      <c r="E49" s="2"/>
      <c r="F49" s="2"/>
      <c r="G49" s="2"/>
      <c r="H49" s="2"/>
      <c r="I49" s="2"/>
      <c r="J49" s="2"/>
      <c r="K49" s="2"/>
      <c r="L49" s="2"/>
      <c r="M49" s="2"/>
      <c r="N49" s="2"/>
      <c r="O49" s="2"/>
      <c r="P49" s="2"/>
      <c r="Q49" s="2"/>
    </row>
    <row r="50" spans="2:17" ht="12.75">
      <c r="B50" s="2"/>
      <c r="C50" s="2"/>
      <c r="D50" s="2"/>
      <c r="E50" s="2"/>
      <c r="F50" s="2"/>
      <c r="G50" s="2"/>
      <c r="H50" s="2"/>
      <c r="I50" s="2"/>
      <c r="J50" s="2"/>
      <c r="K50" s="2"/>
      <c r="L50" s="2"/>
      <c r="M50" s="2"/>
      <c r="N50" s="2"/>
      <c r="O50" s="2"/>
      <c r="P50" s="2"/>
      <c r="Q50" s="2"/>
    </row>
    <row r="51" spans="2:17" ht="12.75">
      <c r="B51" s="2"/>
      <c r="C51" s="2"/>
      <c r="D51" s="2"/>
      <c r="E51" s="2"/>
      <c r="F51" s="2"/>
      <c r="G51" s="2"/>
      <c r="H51" s="2"/>
      <c r="I51" s="2"/>
      <c r="J51" s="2"/>
      <c r="K51" s="2"/>
      <c r="L51" s="2"/>
      <c r="M51" s="2"/>
      <c r="N51" s="2"/>
      <c r="O51" s="2"/>
      <c r="P51" s="2"/>
      <c r="Q51" s="2"/>
    </row>
    <row r="52" spans="2:17" ht="12.75">
      <c r="B52" s="2"/>
      <c r="C52" s="2"/>
      <c r="D52" s="2"/>
      <c r="E52" s="2"/>
      <c r="F52" s="2"/>
      <c r="G52" s="2"/>
      <c r="H52" s="2"/>
      <c r="I52" s="2"/>
      <c r="J52" s="2"/>
      <c r="K52" s="2"/>
      <c r="L52" s="2"/>
      <c r="M52" s="2"/>
      <c r="N52" s="2"/>
      <c r="O52" s="2"/>
      <c r="P52" s="2"/>
      <c r="Q52" s="2"/>
    </row>
    <row r="53" spans="2:17" ht="12.75">
      <c r="B53" s="2"/>
      <c r="C53" s="2"/>
      <c r="D53" s="2"/>
      <c r="E53" s="2"/>
      <c r="F53" s="2"/>
      <c r="G53" s="2"/>
      <c r="H53" s="2"/>
      <c r="I53" s="2"/>
      <c r="J53" s="2"/>
      <c r="K53" s="2"/>
      <c r="L53" s="2"/>
      <c r="M53" s="2"/>
      <c r="N53" s="2"/>
      <c r="O53" s="2"/>
      <c r="P53" s="2"/>
      <c r="Q53" s="2"/>
    </row>
    <row r="54" spans="2:17" ht="12.75">
      <c r="B54" s="2"/>
      <c r="C54" s="2"/>
      <c r="D54" s="2"/>
      <c r="E54" s="2"/>
      <c r="F54" s="2"/>
      <c r="G54" s="2"/>
      <c r="H54" s="2"/>
      <c r="I54" s="2"/>
      <c r="J54" s="2"/>
      <c r="K54" s="2"/>
      <c r="L54" s="2"/>
      <c r="M54" s="2"/>
      <c r="N54" s="2"/>
      <c r="O54" s="2"/>
      <c r="P54" s="2"/>
      <c r="Q54" s="2"/>
    </row>
    <row r="55" spans="2:17" ht="12.75">
      <c r="B55" s="2"/>
      <c r="C55" s="2"/>
      <c r="D55" s="2"/>
      <c r="E55" s="2"/>
      <c r="F55" s="2"/>
      <c r="G55" s="2"/>
      <c r="H55" s="2"/>
      <c r="I55" s="2"/>
      <c r="J55" s="2"/>
      <c r="K55" s="2"/>
      <c r="L55" s="2"/>
      <c r="M55" s="2"/>
      <c r="N55" s="2"/>
      <c r="O55" s="2"/>
      <c r="P55" s="2"/>
      <c r="Q55" s="2"/>
    </row>
    <row r="56" spans="2:17" ht="12.75">
      <c r="B56" s="2"/>
      <c r="C56" s="2"/>
      <c r="D56" s="2"/>
      <c r="E56" s="2"/>
      <c r="F56" s="2"/>
      <c r="G56" s="2"/>
      <c r="H56" s="2"/>
      <c r="I56" s="2"/>
      <c r="J56" s="2"/>
      <c r="K56" s="2"/>
      <c r="L56" s="2"/>
      <c r="M56" s="2"/>
      <c r="N56" s="2"/>
      <c r="O56" s="2"/>
      <c r="P56" s="2"/>
      <c r="Q56" s="2"/>
    </row>
    <row r="57" spans="2:17" ht="12.75">
      <c r="B57" s="2"/>
      <c r="C57" s="2"/>
      <c r="D57" s="2"/>
      <c r="E57" s="2"/>
      <c r="F57" s="2"/>
      <c r="G57" s="2"/>
      <c r="H57" s="2"/>
      <c r="I57" s="2"/>
      <c r="J57" s="2"/>
      <c r="K57" s="2"/>
      <c r="L57" s="2"/>
      <c r="M57" s="2"/>
      <c r="N57" s="2"/>
      <c r="O57" s="2"/>
      <c r="P57" s="2"/>
      <c r="Q57" s="2"/>
    </row>
    <row r="58" spans="2:17" ht="12.75">
      <c r="B58" s="2"/>
      <c r="C58" s="2"/>
      <c r="D58" s="2"/>
      <c r="E58" s="2"/>
      <c r="F58" s="2"/>
      <c r="G58" s="2"/>
      <c r="H58" s="2"/>
      <c r="I58" s="2"/>
      <c r="J58" s="2"/>
      <c r="K58" s="2"/>
      <c r="L58" s="2"/>
      <c r="M58" s="2"/>
      <c r="N58" s="2"/>
      <c r="O58" s="2"/>
      <c r="P58" s="2"/>
      <c r="Q58" s="2"/>
    </row>
    <row r="59" spans="2:16" ht="12.75">
      <c r="B59" s="2"/>
      <c r="C59" s="2"/>
      <c r="D59" s="2"/>
      <c r="E59" s="2"/>
      <c r="F59" s="2"/>
      <c r="G59" s="2"/>
      <c r="H59" s="2"/>
      <c r="I59" s="2"/>
      <c r="J59" s="2"/>
      <c r="K59" s="2"/>
      <c r="L59" s="2"/>
      <c r="M59" s="2"/>
      <c r="N59" s="2"/>
      <c r="O59" s="2"/>
      <c r="P59" s="2"/>
    </row>
  </sheetData>
  <sheetProtection/>
  <mergeCells count="88">
    <mergeCell ref="C8:G8"/>
    <mergeCell ref="C10:C11"/>
    <mergeCell ref="H11:I11"/>
    <mergeCell ref="H10:P10"/>
    <mergeCell ref="D10:D11"/>
    <mergeCell ref="E10:E11"/>
    <mergeCell ref="F10:F11"/>
    <mergeCell ref="G10:G11"/>
    <mergeCell ref="K11:M11"/>
    <mergeCell ref="J4:L4"/>
    <mergeCell ref="M4:P4"/>
    <mergeCell ref="C5:D5"/>
    <mergeCell ref="E5:F5"/>
    <mergeCell ref="C6:D6"/>
    <mergeCell ref="E6:F6"/>
    <mergeCell ref="C7:D7"/>
    <mergeCell ref="E7:F7"/>
    <mergeCell ref="N11:P11"/>
    <mergeCell ref="H15:I15"/>
    <mergeCell ref="K16:M16"/>
    <mergeCell ref="N16:P16"/>
    <mergeCell ref="K14:M14"/>
    <mergeCell ref="N14:P14"/>
    <mergeCell ref="K15:M15"/>
    <mergeCell ref="N15:P15"/>
    <mergeCell ref="H14:I14"/>
    <mergeCell ref="N12:P12"/>
    <mergeCell ref="K13:M13"/>
    <mergeCell ref="N13:P13"/>
    <mergeCell ref="K12:M12"/>
    <mergeCell ref="H12:I12"/>
    <mergeCell ref="H13:I13"/>
    <mergeCell ref="K19:M19"/>
    <mergeCell ref="H17:I17"/>
    <mergeCell ref="H18:I18"/>
    <mergeCell ref="H19:I19"/>
    <mergeCell ref="K20:M20"/>
    <mergeCell ref="H16:I16"/>
    <mergeCell ref="C26:D26"/>
    <mergeCell ref="E26:F26"/>
    <mergeCell ref="C27:D27"/>
    <mergeCell ref="E27:F27"/>
    <mergeCell ref="M24:P24"/>
    <mergeCell ref="K17:M17"/>
    <mergeCell ref="N17:P17"/>
    <mergeCell ref="H20:I20"/>
    <mergeCell ref="K18:M18"/>
    <mergeCell ref="N18:P18"/>
    <mergeCell ref="H33:I33"/>
    <mergeCell ref="C28:G28"/>
    <mergeCell ref="C30:C31"/>
    <mergeCell ref="D30:D31"/>
    <mergeCell ref="E30:E31"/>
    <mergeCell ref="F30:F31"/>
    <mergeCell ref="G30:G31"/>
    <mergeCell ref="K33:M33"/>
    <mergeCell ref="N33:P33"/>
    <mergeCell ref="K34:M34"/>
    <mergeCell ref="K32:M32"/>
    <mergeCell ref="N34:P34"/>
    <mergeCell ref="H30:P30"/>
    <mergeCell ref="K31:M31"/>
    <mergeCell ref="N31:P31"/>
    <mergeCell ref="H31:I31"/>
    <mergeCell ref="H32:I32"/>
    <mergeCell ref="N36:P36"/>
    <mergeCell ref="K37:M37"/>
    <mergeCell ref="N37:P37"/>
    <mergeCell ref="H39:I39"/>
    <mergeCell ref="N20:P20"/>
    <mergeCell ref="N19:P19"/>
    <mergeCell ref="K35:M35"/>
    <mergeCell ref="N35:P35"/>
    <mergeCell ref="J24:L24"/>
    <mergeCell ref="N32:P32"/>
    <mergeCell ref="K36:M36"/>
    <mergeCell ref="H34:I34"/>
    <mergeCell ref="H35:I35"/>
    <mergeCell ref="H36:I36"/>
    <mergeCell ref="H37:I37"/>
    <mergeCell ref="K39:M39"/>
    <mergeCell ref="H40:I40"/>
    <mergeCell ref="K40:M40"/>
    <mergeCell ref="N40:P40"/>
    <mergeCell ref="K38:M38"/>
    <mergeCell ref="N38:P38"/>
    <mergeCell ref="H38:I38"/>
    <mergeCell ref="N39:P39"/>
  </mergeCells>
  <printOptions/>
  <pageMargins left="0.75" right="0.75" top="1" bottom="1" header="0.512" footer="0.512"/>
  <pageSetup horizontalDpi="600" verticalDpi="600" orientation="portrait" paperSize="9" scale="91" r:id="rId1"/>
</worksheet>
</file>

<file path=xl/worksheets/sheet8.xml><?xml version="1.0" encoding="utf-8"?>
<worksheet xmlns="http://schemas.openxmlformats.org/spreadsheetml/2006/main" xmlns:r="http://schemas.openxmlformats.org/officeDocument/2006/relationships">
  <dimension ref="A1:D16"/>
  <sheetViews>
    <sheetView zoomScalePageLayoutView="0" workbookViewId="0" topLeftCell="A1">
      <selection activeCell="A1" sqref="A1"/>
    </sheetView>
  </sheetViews>
  <sheetFormatPr defaultColWidth="9.00390625" defaultRowHeight="23.25" customHeight="1"/>
  <cols>
    <col min="1" max="1" width="12.25390625" style="11" customWidth="1"/>
    <col min="2" max="2" width="21.75390625" style="11" customWidth="1"/>
    <col min="3" max="3" width="22.75390625" style="11" customWidth="1"/>
    <col min="4" max="4" width="30.125" style="11" customWidth="1"/>
    <col min="5" max="16384" width="9.00390625" style="11" customWidth="1"/>
  </cols>
  <sheetData>
    <row r="1" ht="23.25" customHeight="1">
      <c r="D1" s="13" t="s">
        <v>289</v>
      </c>
    </row>
    <row r="2" ht="23.25" customHeight="1">
      <c r="A2" s="81" t="s">
        <v>262</v>
      </c>
    </row>
    <row r="3" ht="23.25" customHeight="1">
      <c r="A3" s="11" t="s">
        <v>373</v>
      </c>
    </row>
    <row r="4" spans="1:4" s="83" customFormat="1" ht="23.25" customHeight="1">
      <c r="A4" s="88" t="s">
        <v>237</v>
      </c>
      <c r="B4" s="82" t="s">
        <v>239</v>
      </c>
      <c r="C4" s="82" t="s">
        <v>238</v>
      </c>
      <c r="D4" s="82" t="s">
        <v>240</v>
      </c>
    </row>
    <row r="5" spans="1:4" ht="23.25" customHeight="1">
      <c r="A5" s="87"/>
      <c r="B5" s="87"/>
      <c r="C5" s="87"/>
      <c r="D5" s="87"/>
    </row>
    <row r="6" spans="1:4" ht="23.25" customHeight="1">
      <c r="A6" s="87"/>
      <c r="B6" s="87"/>
      <c r="C6" s="87"/>
      <c r="D6" s="87"/>
    </row>
    <row r="7" spans="1:4" ht="23.25" customHeight="1">
      <c r="A7" s="87"/>
      <c r="B7" s="87"/>
      <c r="C7" s="87"/>
      <c r="D7" s="87"/>
    </row>
    <row r="8" spans="1:4" ht="23.25" customHeight="1">
      <c r="A8" s="87"/>
      <c r="B8" s="87"/>
      <c r="C8" s="87"/>
      <c r="D8" s="87"/>
    </row>
    <row r="9" spans="1:4" ht="23.25" customHeight="1">
      <c r="A9" s="87"/>
      <c r="B9" s="87"/>
      <c r="C9" s="87"/>
      <c r="D9" s="87"/>
    </row>
    <row r="10" spans="1:4" ht="23.25" customHeight="1">
      <c r="A10" s="87"/>
      <c r="B10" s="87"/>
      <c r="C10" s="87"/>
      <c r="D10" s="87"/>
    </row>
    <row r="11" spans="1:4" ht="23.25" customHeight="1">
      <c r="A11" s="87"/>
      <c r="B11" s="87"/>
      <c r="C11" s="87"/>
      <c r="D11" s="87"/>
    </row>
    <row r="12" spans="1:4" ht="23.25" customHeight="1">
      <c r="A12" s="87"/>
      <c r="B12" s="87"/>
      <c r="C12" s="87"/>
      <c r="D12" s="87"/>
    </row>
    <row r="13" spans="1:4" ht="23.25" customHeight="1">
      <c r="A13" s="87"/>
      <c r="B13" s="87"/>
      <c r="C13" s="87"/>
      <c r="D13" s="87"/>
    </row>
    <row r="14" spans="1:4" ht="23.25" customHeight="1">
      <c r="A14" s="87"/>
      <c r="B14" s="87"/>
      <c r="C14" s="87"/>
      <c r="D14" s="87"/>
    </row>
    <row r="15" spans="1:4" ht="23.25" customHeight="1">
      <c r="A15" s="87"/>
      <c r="B15" s="87"/>
      <c r="C15" s="87"/>
      <c r="D15" s="87"/>
    </row>
    <row r="16" spans="1:4" ht="23.25" customHeight="1">
      <c r="A16" s="87"/>
      <c r="B16" s="87"/>
      <c r="C16" s="87"/>
      <c r="D16" s="87"/>
    </row>
  </sheetData>
  <sheetProtection/>
  <printOptions/>
  <pageMargins left="0.75" right="0.75" top="1" bottom="1"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J31"/>
  <sheetViews>
    <sheetView zoomScalePageLayoutView="0" workbookViewId="0" topLeftCell="A1">
      <selection activeCell="A1" sqref="A1:B1"/>
    </sheetView>
  </sheetViews>
  <sheetFormatPr defaultColWidth="9.00390625" defaultRowHeight="13.5"/>
  <cols>
    <col min="1" max="1" width="10.75390625" style="0" customWidth="1"/>
    <col min="2" max="2" width="18.75390625" style="0" customWidth="1"/>
    <col min="3" max="6" width="3.125" style="0" customWidth="1"/>
    <col min="7" max="9" width="5.625" style="0" customWidth="1"/>
    <col min="10" max="10" width="33.125" style="0" customWidth="1"/>
  </cols>
  <sheetData>
    <row r="1" spans="1:2" ht="12.75">
      <c r="A1" s="601" t="s">
        <v>286</v>
      </c>
      <c r="B1" s="601"/>
    </row>
    <row r="2" spans="1:10" ht="23.25" customHeight="1" thickBot="1">
      <c r="A2" s="587" t="s">
        <v>252</v>
      </c>
      <c r="B2" s="587"/>
      <c r="C2" s="587"/>
      <c r="D2" s="587"/>
      <c r="E2" s="587"/>
      <c r="F2" s="587"/>
      <c r="G2" s="587"/>
      <c r="H2" s="587"/>
      <c r="I2" s="587"/>
      <c r="J2" s="587"/>
    </row>
    <row r="3" spans="1:10" ht="27" customHeight="1">
      <c r="A3" s="589" t="s">
        <v>74</v>
      </c>
      <c r="B3" s="590"/>
      <c r="C3" s="590"/>
      <c r="D3" s="591"/>
      <c r="E3" s="591"/>
      <c r="F3" s="591"/>
      <c r="G3" s="591"/>
      <c r="H3" s="591"/>
      <c r="I3" s="591"/>
      <c r="J3" s="592"/>
    </row>
    <row r="4" spans="1:10" ht="15.75" customHeight="1">
      <c r="A4" s="80" t="s">
        <v>75</v>
      </c>
      <c r="B4" s="611"/>
      <c r="C4" s="611"/>
      <c r="D4" s="611"/>
      <c r="E4" s="611"/>
      <c r="F4" s="611"/>
      <c r="G4" s="593" t="s">
        <v>242</v>
      </c>
      <c r="H4" s="593"/>
      <c r="I4" s="593" t="s">
        <v>243</v>
      </c>
      <c r="J4" s="594"/>
    </row>
    <row r="5" spans="1:10" ht="12.75">
      <c r="A5" s="588" t="s">
        <v>244</v>
      </c>
      <c r="B5" s="611"/>
      <c r="C5" s="611"/>
      <c r="D5" s="611"/>
      <c r="E5" s="611"/>
      <c r="F5" s="611"/>
      <c r="G5" s="593"/>
      <c r="H5" s="593"/>
      <c r="I5" s="593"/>
      <c r="J5" s="594"/>
    </row>
    <row r="6" spans="1:10" ht="12.75">
      <c r="A6" s="588"/>
      <c r="B6" s="611"/>
      <c r="C6" s="611"/>
      <c r="D6" s="611"/>
      <c r="E6" s="611"/>
      <c r="F6" s="611"/>
      <c r="G6" s="593"/>
      <c r="H6" s="593"/>
      <c r="I6" s="593"/>
      <c r="J6" s="594"/>
    </row>
    <row r="7" spans="1:10" ht="13.5" customHeight="1">
      <c r="A7" s="588" t="s">
        <v>245</v>
      </c>
      <c r="B7" s="602" t="s">
        <v>246</v>
      </c>
      <c r="C7" s="603"/>
      <c r="D7" s="603"/>
      <c r="E7" s="603"/>
      <c r="F7" s="604"/>
      <c r="G7" s="593" t="s">
        <v>247</v>
      </c>
      <c r="H7" s="593"/>
      <c r="I7" s="582"/>
      <c r="J7" s="583"/>
    </row>
    <row r="8" spans="1:10" ht="12.75">
      <c r="A8" s="588"/>
      <c r="B8" s="605"/>
      <c r="C8" s="606"/>
      <c r="D8" s="606"/>
      <c r="E8" s="606"/>
      <c r="F8" s="607"/>
      <c r="G8" s="593"/>
      <c r="H8" s="593"/>
      <c r="I8" s="582"/>
      <c r="J8" s="583"/>
    </row>
    <row r="9" spans="1:10" ht="12.75">
      <c r="A9" s="588"/>
      <c r="B9" s="608"/>
      <c r="C9" s="609"/>
      <c r="D9" s="609"/>
      <c r="E9" s="609"/>
      <c r="F9" s="610"/>
      <c r="G9" s="593"/>
      <c r="H9" s="593"/>
      <c r="I9" s="582"/>
      <c r="J9" s="583"/>
    </row>
    <row r="10" spans="1:10" ht="27" customHeight="1">
      <c r="A10" s="588" t="s">
        <v>76</v>
      </c>
      <c r="B10" s="593"/>
      <c r="C10" s="593"/>
      <c r="D10" s="593"/>
      <c r="E10" s="593"/>
      <c r="F10" s="593"/>
      <c r="G10" s="593"/>
      <c r="H10" s="593"/>
      <c r="I10" s="593"/>
      <c r="J10" s="594"/>
    </row>
    <row r="11" spans="1:10" ht="27" customHeight="1">
      <c r="A11" s="588" t="s">
        <v>77</v>
      </c>
      <c r="B11" s="593"/>
      <c r="C11" s="593" t="s">
        <v>78</v>
      </c>
      <c r="D11" s="593"/>
      <c r="E11" s="593"/>
      <c r="F11" s="593"/>
      <c r="G11" s="593"/>
      <c r="H11" s="593"/>
      <c r="I11" s="593"/>
      <c r="J11" s="43" t="s">
        <v>79</v>
      </c>
    </row>
    <row r="12" spans="1:10" ht="18" customHeight="1">
      <c r="A12" s="599"/>
      <c r="B12" s="600"/>
      <c r="C12" s="600"/>
      <c r="D12" s="600"/>
      <c r="E12" s="600"/>
      <c r="F12" s="600"/>
      <c r="G12" s="600"/>
      <c r="H12" s="600"/>
      <c r="I12" s="600"/>
      <c r="J12" s="44"/>
    </row>
    <row r="13" spans="1:10" ht="18" customHeight="1">
      <c r="A13" s="597"/>
      <c r="B13" s="598"/>
      <c r="C13" s="598"/>
      <c r="D13" s="598"/>
      <c r="E13" s="598"/>
      <c r="F13" s="598"/>
      <c r="G13" s="598"/>
      <c r="H13" s="598"/>
      <c r="I13" s="598"/>
      <c r="J13" s="45"/>
    </row>
    <row r="14" spans="1:10" ht="18" customHeight="1">
      <c r="A14" s="597"/>
      <c r="B14" s="598"/>
      <c r="C14" s="598"/>
      <c r="D14" s="598"/>
      <c r="E14" s="598"/>
      <c r="F14" s="598"/>
      <c r="G14" s="598"/>
      <c r="H14" s="598"/>
      <c r="I14" s="598"/>
      <c r="J14" s="45"/>
    </row>
    <row r="15" spans="1:10" ht="18" customHeight="1">
      <c r="A15" s="597"/>
      <c r="B15" s="598"/>
      <c r="C15" s="598"/>
      <c r="D15" s="598"/>
      <c r="E15" s="598"/>
      <c r="F15" s="598"/>
      <c r="G15" s="598"/>
      <c r="H15" s="598"/>
      <c r="I15" s="598"/>
      <c r="J15" s="45"/>
    </row>
    <row r="16" spans="1:10" ht="18" customHeight="1">
      <c r="A16" s="597"/>
      <c r="B16" s="598"/>
      <c r="C16" s="598"/>
      <c r="D16" s="598"/>
      <c r="E16" s="598"/>
      <c r="F16" s="598"/>
      <c r="G16" s="598"/>
      <c r="H16" s="598"/>
      <c r="I16" s="598"/>
      <c r="J16" s="45"/>
    </row>
    <row r="17" spans="1:10" ht="18" customHeight="1">
      <c r="A17" s="597"/>
      <c r="B17" s="598"/>
      <c r="C17" s="598"/>
      <c r="D17" s="598"/>
      <c r="E17" s="598"/>
      <c r="F17" s="598"/>
      <c r="G17" s="598"/>
      <c r="H17" s="598"/>
      <c r="I17" s="598"/>
      <c r="J17" s="45"/>
    </row>
    <row r="18" spans="1:10" ht="18" customHeight="1">
      <c r="A18" s="597"/>
      <c r="B18" s="598"/>
      <c r="C18" s="598"/>
      <c r="D18" s="598"/>
      <c r="E18" s="598"/>
      <c r="F18" s="598"/>
      <c r="G18" s="598"/>
      <c r="H18" s="598"/>
      <c r="I18" s="598"/>
      <c r="J18" s="45"/>
    </row>
    <row r="19" spans="1:10" ht="18" customHeight="1">
      <c r="A19" s="597"/>
      <c r="B19" s="598"/>
      <c r="C19" s="598"/>
      <c r="D19" s="598"/>
      <c r="E19" s="598"/>
      <c r="F19" s="598"/>
      <c r="G19" s="598"/>
      <c r="H19" s="598"/>
      <c r="I19" s="598"/>
      <c r="J19" s="45"/>
    </row>
    <row r="20" spans="1:10" ht="18" customHeight="1">
      <c r="A20" s="597"/>
      <c r="B20" s="598"/>
      <c r="C20" s="598"/>
      <c r="D20" s="598"/>
      <c r="E20" s="598"/>
      <c r="F20" s="598"/>
      <c r="G20" s="598"/>
      <c r="H20" s="598"/>
      <c r="I20" s="598"/>
      <c r="J20" s="45"/>
    </row>
    <row r="21" spans="1:10" ht="18" customHeight="1">
      <c r="A21" s="597"/>
      <c r="B21" s="598"/>
      <c r="C21" s="598"/>
      <c r="D21" s="598"/>
      <c r="E21" s="598"/>
      <c r="F21" s="598"/>
      <c r="G21" s="598"/>
      <c r="H21" s="598"/>
      <c r="I21" s="598"/>
      <c r="J21" s="45"/>
    </row>
    <row r="22" spans="1:10" ht="18" customHeight="1">
      <c r="A22" s="595"/>
      <c r="B22" s="596"/>
      <c r="C22" s="596"/>
      <c r="D22" s="596"/>
      <c r="E22" s="596"/>
      <c r="F22" s="596"/>
      <c r="G22" s="596"/>
      <c r="H22" s="596"/>
      <c r="I22" s="596"/>
      <c r="J22" s="46"/>
    </row>
    <row r="23" spans="1:10" ht="26.25" customHeight="1">
      <c r="A23" s="588" t="s">
        <v>80</v>
      </c>
      <c r="B23" s="593"/>
      <c r="C23" s="593"/>
      <c r="D23" s="593"/>
      <c r="E23" s="593"/>
      <c r="F23" s="593"/>
      <c r="G23" s="593"/>
      <c r="H23" s="593"/>
      <c r="I23" s="593"/>
      <c r="J23" s="594"/>
    </row>
    <row r="24" spans="1:10" ht="26.25" customHeight="1">
      <c r="A24" s="588" t="s">
        <v>81</v>
      </c>
      <c r="B24" s="593"/>
      <c r="C24" s="593"/>
      <c r="D24" s="593"/>
      <c r="E24" s="593"/>
      <c r="F24" s="593" t="s">
        <v>82</v>
      </c>
      <c r="G24" s="593"/>
      <c r="H24" s="593"/>
      <c r="I24" s="593"/>
      <c r="J24" s="594"/>
    </row>
    <row r="25" spans="1:10" ht="85.5" customHeight="1">
      <c r="A25" s="581"/>
      <c r="B25" s="582"/>
      <c r="C25" s="582"/>
      <c r="D25" s="582"/>
      <c r="E25" s="582"/>
      <c r="F25" s="582"/>
      <c r="G25" s="582"/>
      <c r="H25" s="582"/>
      <c r="I25" s="582"/>
      <c r="J25" s="583"/>
    </row>
    <row r="26" spans="1:10" ht="100.5" customHeight="1" thickBot="1">
      <c r="A26" s="584" t="s">
        <v>251</v>
      </c>
      <c r="B26" s="585"/>
      <c r="C26" s="585"/>
      <c r="D26" s="585"/>
      <c r="E26" s="585"/>
      <c r="F26" s="585"/>
      <c r="G26" s="585"/>
      <c r="H26" s="585"/>
      <c r="I26" s="585"/>
      <c r="J26" s="586"/>
    </row>
    <row r="27" spans="1:10" ht="13.5">
      <c r="A27" s="42"/>
      <c r="B27" s="42"/>
      <c r="C27" s="42"/>
      <c r="D27" s="42"/>
      <c r="E27" s="42"/>
      <c r="F27" s="42"/>
      <c r="G27" s="42"/>
      <c r="H27" s="42"/>
      <c r="I27" s="42"/>
      <c r="J27" s="42"/>
    </row>
    <row r="28" spans="1:10" ht="12.75">
      <c r="A28" s="579" t="s">
        <v>248</v>
      </c>
      <c r="B28" s="579"/>
      <c r="C28" s="579"/>
      <c r="D28" s="579"/>
      <c r="E28" s="579"/>
      <c r="F28" s="579"/>
      <c r="G28" s="579"/>
      <c r="H28" s="579"/>
      <c r="I28" s="579"/>
      <c r="J28" s="579"/>
    </row>
    <row r="29" spans="1:10" ht="12.75">
      <c r="A29" s="579" t="s">
        <v>249</v>
      </c>
      <c r="B29" s="579"/>
      <c r="C29" s="579"/>
      <c r="D29" s="579"/>
      <c r="E29" s="579"/>
      <c r="F29" s="579"/>
      <c r="G29" s="579"/>
      <c r="H29" s="579"/>
      <c r="I29" s="579"/>
      <c r="J29" s="579"/>
    </row>
    <row r="30" spans="1:10" ht="15" customHeight="1">
      <c r="A30" s="580" t="s">
        <v>381</v>
      </c>
      <c r="B30" s="580"/>
      <c r="C30" s="580"/>
      <c r="D30" s="580"/>
      <c r="E30" s="580"/>
      <c r="F30" s="580"/>
      <c r="G30" s="580"/>
      <c r="H30" s="580"/>
      <c r="I30" s="580"/>
      <c r="J30" s="580"/>
    </row>
    <row r="31" spans="1:10" ht="12" customHeight="1">
      <c r="A31" s="578" t="s">
        <v>250</v>
      </c>
      <c r="B31" s="578"/>
      <c r="C31" s="578"/>
      <c r="D31" s="578"/>
      <c r="E31" s="578"/>
      <c r="F31" s="578"/>
      <c r="G31" s="578"/>
      <c r="H31" s="578"/>
      <c r="I31" s="578"/>
      <c r="J31" s="578"/>
    </row>
  </sheetData>
  <sheetProtection/>
  <mergeCells count="49">
    <mergeCell ref="A7:A9"/>
    <mergeCell ref="G7:H9"/>
    <mergeCell ref="A1:B1"/>
    <mergeCell ref="B7:F7"/>
    <mergeCell ref="B8:F9"/>
    <mergeCell ref="I7:J9"/>
    <mergeCell ref="I4:J6"/>
    <mergeCell ref="G4:H6"/>
    <mergeCell ref="B4:F4"/>
    <mergeCell ref="B5:F6"/>
    <mergeCell ref="A12:B12"/>
    <mergeCell ref="C12:I12"/>
    <mergeCell ref="A13:B13"/>
    <mergeCell ref="C13:I13"/>
    <mergeCell ref="A10:J10"/>
    <mergeCell ref="A11:B11"/>
    <mergeCell ref="C11:I11"/>
    <mergeCell ref="A16:B16"/>
    <mergeCell ref="C16:I16"/>
    <mergeCell ref="A17:B17"/>
    <mergeCell ref="C17:I17"/>
    <mergeCell ref="A14:B14"/>
    <mergeCell ref="C14:I14"/>
    <mergeCell ref="A15:B15"/>
    <mergeCell ref="C15:I15"/>
    <mergeCell ref="C18:I18"/>
    <mergeCell ref="A19:B19"/>
    <mergeCell ref="C19:I19"/>
    <mergeCell ref="A20:B20"/>
    <mergeCell ref="C20:I20"/>
    <mergeCell ref="A21:B21"/>
    <mergeCell ref="C21:I21"/>
    <mergeCell ref="A2:J2"/>
    <mergeCell ref="A5:A6"/>
    <mergeCell ref="A3:C3"/>
    <mergeCell ref="D3:J3"/>
    <mergeCell ref="A23:J23"/>
    <mergeCell ref="A24:E24"/>
    <mergeCell ref="F24:J24"/>
    <mergeCell ref="A22:B22"/>
    <mergeCell ref="C22:I22"/>
    <mergeCell ref="A18:B18"/>
    <mergeCell ref="A31:J31"/>
    <mergeCell ref="A28:J28"/>
    <mergeCell ref="A30:J30"/>
    <mergeCell ref="A29:J29"/>
    <mergeCell ref="A25:E25"/>
    <mergeCell ref="F25:J25"/>
    <mergeCell ref="A26:J26"/>
  </mergeCells>
  <printOptions/>
  <pageMargins left="0.5905511811023623" right="0.5905511811023623"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高槻市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近藤 勝則</dc:creator>
  <cp:keywords/>
  <dc:description/>
  <cp:lastModifiedBy>高槻市</cp:lastModifiedBy>
  <cp:lastPrinted>2024-04-04T02:24:36Z</cp:lastPrinted>
  <dcterms:created xsi:type="dcterms:W3CDTF">2003-05-30T00:07:42Z</dcterms:created>
  <dcterms:modified xsi:type="dcterms:W3CDTF">2024-04-04T02:25:18Z</dcterms:modified>
  <cp:category/>
  <cp:version/>
  <cp:contentType/>
  <cp:contentStatus/>
</cp:coreProperties>
</file>