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6810" tabRatio="756" activeTab="0"/>
  </bookViews>
  <sheets>
    <sheet name="入力・年間合計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実地指導用" sheetId="13" state="hidden" r:id="rId13"/>
    <sheet name="Sheet1" sheetId="14" r:id="rId14"/>
    <sheet name="Sheet2" sheetId="15" r:id="rId15"/>
  </sheets>
  <definedNames>
    <definedName name="_xlfn.IFERROR" hidden="1">#NAME?</definedName>
    <definedName name="_xlfn_IFERROR">#N/A</definedName>
    <definedName name="_xlnm.Print_Area" localSheetId="0">'入力・年間合計'!$A$1:$P$29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9" authorId="0">
      <text>
        <r>
          <rPr>
            <b/>
            <sz val="11"/>
            <color indexed="8"/>
            <rFont val="ＭＳ Ｐゴシック"/>
            <family val="3"/>
          </rPr>
          <t>事業所名を入力してください(各月シートに表示されます)</t>
        </r>
      </text>
    </comment>
    <comment ref="E11" authorId="0">
      <text>
        <r>
          <rPr>
            <b/>
            <sz val="11"/>
            <color indexed="8"/>
            <rFont val="ＭＳ Ｐゴシック"/>
            <family val="3"/>
          </rPr>
          <t>事業所番号を入力してください(各月シートに表示されます)</t>
        </r>
      </text>
    </comment>
    <comment ref="E13" authorId="0">
      <text>
        <r>
          <rPr>
            <b/>
            <sz val="11"/>
            <color indexed="8"/>
            <rFont val="ＭＳ Ｐゴシック"/>
            <family val="3"/>
          </rPr>
          <t>事業所全体の単位数を入力してください。</t>
        </r>
      </text>
    </comment>
    <comment ref="F22" authorId="0">
      <text>
        <r>
          <rPr>
            <b/>
            <sz val="11"/>
            <color indexed="18"/>
            <rFont val="HG丸ｺﾞｼｯｸM-PRO"/>
            <family val="3"/>
          </rPr>
          <t>令和3年４月以前から事業を行っている事業所は、「 １１ 」を入力してください。
それ以外の場合、例えば令和3年９月から事業を行っている事業所は、９月～翌２月までの営業月数となりますので、「６」を入力してください。</t>
        </r>
      </text>
    </comment>
    <comment ref="H13" authorId="0">
      <text>
        <r>
          <rPr>
            <b/>
            <sz val="11"/>
            <color indexed="8"/>
            <rFont val="ＭＳ Ｐゴシック"/>
            <family val="3"/>
          </rPr>
          <t>このエクセルで作成する単位を入力してください。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N11" authorId="0">
      <text>
        <r>
          <rPr>
            <b/>
            <sz val="9"/>
            <color indexed="28"/>
            <rFont val="ＭＳ Ｐゴシック"/>
            <family val="3"/>
          </rPr>
          <t>下記 ☆ の方法で計算する場合以外は、</t>
        </r>
        <r>
          <rPr>
            <b/>
            <u val="single"/>
            <sz val="9"/>
            <color indexed="28"/>
            <rFont val="ＭＳ Ｐゴシック"/>
            <family val="3"/>
          </rPr>
          <t>紫色のセルには何も入力しないでください。</t>
        </r>
      </text>
    </comment>
  </commentList>
</comments>
</file>

<file path=xl/sharedStrings.xml><?xml version="1.0" encoding="utf-8"?>
<sst xmlns="http://schemas.openxmlformats.org/spreadsheetml/2006/main" count="480" uniqueCount="89">
  <si>
    <t>■ 利用手順</t>
  </si>
  <si>
    <r>
      <rPr>
        <sz val="12"/>
        <rFont val="メイリオ"/>
        <family val="3"/>
      </rPr>
      <t>① 下の</t>
    </r>
    <r>
      <rPr>
        <b/>
        <u val="single"/>
        <sz val="12"/>
        <color indexed="30"/>
        <rFont val="メイリオ"/>
        <family val="3"/>
      </rPr>
      <t>水色枠内</t>
    </r>
    <r>
      <rPr>
        <sz val="12"/>
        <rFont val="メイリオ"/>
        <family val="3"/>
      </rPr>
      <t>に必要事項を入力してください。</t>
    </r>
  </si>
  <si>
    <r>
      <rPr>
        <sz val="12"/>
        <rFont val="メイリオ"/>
        <family val="3"/>
      </rPr>
      <t xml:space="preserve">② </t>
    </r>
    <r>
      <rPr>
        <b/>
        <u val="single"/>
        <sz val="12"/>
        <rFont val="メイリオ"/>
        <family val="3"/>
      </rPr>
      <t>各月のシート</t>
    </r>
    <r>
      <rPr>
        <sz val="12"/>
        <rFont val="メイリオ"/>
        <family val="3"/>
      </rPr>
      <t>（このエクセル画面下辺に表示されている</t>
    </r>
    <r>
      <rPr>
        <b/>
        <sz val="12"/>
        <color indexed="52"/>
        <rFont val="メイリオ"/>
        <family val="3"/>
      </rPr>
      <t>黄色のタブ</t>
    </r>
    <r>
      <rPr>
        <sz val="12"/>
        <rFont val="メイリオ"/>
        <family val="3"/>
      </rPr>
      <t>を選択）に、各月の利用者数を入力してください。</t>
    </r>
  </si>
  <si>
    <r>
      <rPr>
        <sz val="12"/>
        <rFont val="メイリオ"/>
        <family val="3"/>
      </rPr>
      <t>③ 各月ごとの利用実績を入力すると、</t>
    </r>
    <r>
      <rPr>
        <b/>
        <u val="single"/>
        <sz val="12"/>
        <rFont val="メイリオ"/>
        <family val="3"/>
      </rPr>
      <t>下記の平均利用延人数集計表に計算結果が自動的に反映されます</t>
    </r>
    <r>
      <rPr>
        <sz val="12"/>
        <rFont val="メイリオ"/>
        <family val="3"/>
      </rPr>
      <t>ので、それを基に算定区分（事業所の規模）を確認してください。</t>
    </r>
  </si>
  <si>
    <r>
      <rPr>
        <sz val="10.5"/>
        <color indexed="16"/>
        <rFont val="メイリオ"/>
        <family val="3"/>
      </rPr>
      <t>※　２単位以上のサービスを提供する場合、</t>
    </r>
    <r>
      <rPr>
        <u val="single"/>
        <sz val="10.5"/>
        <color indexed="16"/>
        <rFont val="メイリオ"/>
        <family val="3"/>
      </rPr>
      <t>それぞれの単位ごとに当確認表を作成</t>
    </r>
    <r>
      <rPr>
        <sz val="10.5"/>
        <color indexed="16"/>
        <rFont val="メイリオ"/>
        <family val="3"/>
      </rPr>
      <t>　（このエクセルファイルを各単位ごとに作成）し、最終的に各単位の年間合計延人数（ａ）を</t>
    </r>
    <r>
      <rPr>
        <u val="single"/>
        <sz val="10.5"/>
        <color indexed="16"/>
        <rFont val="メイリオ"/>
        <family val="3"/>
      </rPr>
      <t>合算して</t>
    </r>
    <r>
      <rPr>
        <sz val="10.5"/>
        <color indexed="16"/>
        <rFont val="メイリオ"/>
        <family val="3"/>
      </rPr>
      <t>規模を判定してください。</t>
    </r>
  </si>
  <si>
    <t>事業所名</t>
  </si>
  <si>
    <t>事業所番号</t>
  </si>
  <si>
    <t>　２７７</t>
  </si>
  <si>
    <t>対象単位</t>
  </si>
  <si>
    <t>1</t>
  </si>
  <si>
    <t>単 位 中 の 、</t>
  </si>
  <si>
    <t>単位目分</t>
  </si>
  <si>
    <t>平均利用延人数集計表</t>
  </si>
  <si>
    <t>計（ａ）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</si>
  <si>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</si>
  <si>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</si>
  <si>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</si>
  <si>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</si>
  <si>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</si>
  <si>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</si>
  <si>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</si>
  <si>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</si>
  <si>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</si>
  <si>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</si>
  <si>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</si>
  <si>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</si>
  <si>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（自動計算）</t>
  </si>
  <si>
    <t>上記４月～翌２月の間の営業月数
（ｂ）</t>
  </si>
  <si>
    <r>
      <rPr>
        <sz val="11"/>
        <rFont val="ＭＳ Ｐゴシック"/>
        <family val="3"/>
      </rPr>
      <t>平均利用延人数　</t>
    </r>
    <r>
      <rPr>
        <b/>
        <sz val="11"/>
        <color indexed="14"/>
        <rFont val="ＭＳ Ｐゴシック"/>
        <family val="3"/>
      </rPr>
      <t xml:space="preserve">（ｃ）
</t>
    </r>
    <r>
      <rPr>
        <sz val="11"/>
        <rFont val="ＭＳ Ｐゴシック"/>
        <family val="3"/>
      </rPr>
      <t>（ａ÷ｂ）</t>
    </r>
  </si>
  <si>
    <t>算定区分（事業所の規模）</t>
  </si>
  <si>
    <r>
      <rPr>
        <b/>
        <sz val="11"/>
        <color indexed="14"/>
        <rFont val="HG丸ｺﾞｼｯｸM-PRO"/>
        <family val="3"/>
      </rPr>
      <t>（ｃ）</t>
    </r>
    <r>
      <rPr>
        <b/>
        <sz val="11"/>
        <rFont val="HG丸ｺﾞｼｯｸM-PRO"/>
        <family val="3"/>
      </rPr>
      <t>≦７５０　　　　→</t>
    </r>
  </si>
  <si>
    <t>通常規模型通所介護費</t>
  </si>
  <si>
    <r>
      <rPr>
        <b/>
        <sz val="11"/>
        <rFont val="HG丸ｺﾞｼｯｸM-PRO"/>
        <family val="3"/>
      </rPr>
      <t>75０＜</t>
    </r>
    <r>
      <rPr>
        <b/>
        <sz val="11"/>
        <color indexed="14"/>
        <rFont val="HG丸ｺﾞｼｯｸM-PRO"/>
        <family val="3"/>
      </rPr>
      <t>（ｃ）</t>
    </r>
    <r>
      <rPr>
        <b/>
        <sz val="11"/>
        <rFont val="HG丸ｺﾞｼｯｸM-PRO"/>
        <family val="3"/>
      </rPr>
      <t>≦90０　　→</t>
    </r>
  </si>
  <si>
    <t>大規模型通所介護費（Ⅰ）</t>
  </si>
  <si>
    <r>
      <rPr>
        <b/>
        <sz val="11"/>
        <rFont val="HG丸ｺﾞｼｯｸM-PRO"/>
        <family val="3"/>
      </rPr>
      <t>9００＜</t>
    </r>
    <r>
      <rPr>
        <b/>
        <sz val="11"/>
        <color indexed="14"/>
        <rFont val="HG丸ｺﾞｼｯｸM-PRO"/>
        <family val="3"/>
      </rPr>
      <t>（ｃ）</t>
    </r>
    <r>
      <rPr>
        <b/>
        <sz val="11"/>
        <rFont val="HG丸ｺﾞｼｯｸM-PRO"/>
        <family val="3"/>
      </rPr>
      <t>　　      　→</t>
    </r>
  </si>
  <si>
    <t>大規模型通所介護費（Ⅱ）</t>
  </si>
  <si>
    <t>各　月　利　用　者　実　績　表</t>
  </si>
  <si>
    <t>色付きのセルに、必要事項および利用者数の実績を入力してください。</t>
  </si>
  <si>
    <t>利用定員</t>
  </si>
  <si>
    <t>人</t>
  </si>
  <si>
    <t>対象年度（前年度を西暦入力）・月</t>
  </si>
  <si>
    <t>年</t>
  </si>
  <si>
    <t>月</t>
  </si>
  <si>
    <t>利用者数（要介護）</t>
  </si>
  <si>
    <t>要介護・要支援合計</t>
  </si>
  <si>
    <t>サービス提供日</t>
  </si>
  <si>
    <t>時間区分
曜日</t>
  </si>
  <si>
    <t>2時間以上
3時間未満</t>
  </si>
  <si>
    <t>3時間以上
5時間未満</t>
  </si>
  <si>
    <t>5時間以上
7時間未満</t>
  </si>
  <si>
    <t>7時間以上
9時間未満</t>
  </si>
  <si>
    <t>9時間以上</t>
  </si>
  <si>
    <t>合　計</t>
  </si>
  <si>
    <t>5時間未満</t>
  </si>
  <si>
    <t>7時間以上</t>
  </si>
  <si>
    <r>
      <rPr>
        <sz val="8"/>
        <color indexed="20"/>
        <rFont val="ＭＳ Ｐゴシック"/>
        <family val="3"/>
      </rPr>
      <t>要支援者を、下記</t>
    </r>
    <r>
      <rPr>
        <b/>
        <sz val="8"/>
        <color indexed="20"/>
        <rFont val="ＭＳ Ｐゴシック"/>
        <family val="3"/>
      </rPr>
      <t>☆</t>
    </r>
    <r>
      <rPr>
        <sz val="8"/>
        <color indexed="20"/>
        <rFont val="ＭＳ Ｐゴシック"/>
        <family val="3"/>
      </rPr>
      <t>の方法により計算する場合</t>
    </r>
  </si>
  <si>
    <t>計①</t>
  </si>
  <si>
    <t>計⑥</t>
  </si>
  <si>
    <t>乗数②</t>
  </si>
  <si>
    <t>③＝①×②</t>
  </si>
  <si>
    <t>⑤と⑥の少ない方　⑦</t>
  </si>
  <si>
    <t>介護合計④</t>
  </si>
  <si>
    <t>計⑤</t>
  </si>
  <si>
    <t>当月利用延人数④+⑦</t>
  </si>
  <si>
    <t>⑧</t>
  </si>
  <si>
    <t>毎日事業を実施している事業所（※）</t>
  </si>
  <si>
    <t>No</t>
  </si>
  <si>
    <r>
      <rPr>
        <b/>
        <sz val="10"/>
        <color indexed="56"/>
        <rFont val="ＭＳ ゴシック"/>
        <family val="3"/>
      </rPr>
      <t xml:space="preserve">(※)該当する場合、Yesを選択してください。
</t>
    </r>
    <r>
      <rPr>
        <sz val="9"/>
        <rFont val="ＭＳ ゴシック"/>
        <family val="3"/>
      </rPr>
      <t>（毎日事業を実施している事業所とは、正月等の特別な期間を除いて月曜日から日曜日まで週７日営業している事業所が該当します。）</t>
    </r>
  </si>
  <si>
    <t>Yesの場合の当月利用延人数（⑧×6/7）</t>
  </si>
  <si>
    <t>【別紙（３）】 算定区分確認表および利用者実績表の提出について（通所介護のみ）</t>
  </si>
  <si>
    <r>
      <rPr>
        <sz val="11"/>
        <rFont val="HG丸ｺﾞｼｯｸM-PRO"/>
        <family val="3"/>
      </rPr>
      <t>☆ 実地指導の当日に、</t>
    </r>
    <r>
      <rPr>
        <b/>
        <u val="single"/>
        <sz val="11"/>
        <rFont val="HG丸ｺﾞｼｯｸM-PRO"/>
        <family val="3"/>
      </rPr>
      <t>算定区分確認表</t>
    </r>
    <r>
      <rPr>
        <sz val="11"/>
        <rFont val="HG丸ｺﾞｼｯｸM-PRO"/>
        <family val="3"/>
      </rPr>
      <t>（平成26年度分）および</t>
    </r>
    <r>
      <rPr>
        <b/>
        <u val="single"/>
        <sz val="11"/>
        <rFont val="HG丸ｺﾞｼｯｸM-PRO"/>
        <family val="3"/>
      </rPr>
      <t>各月ごとの利用者実績表</t>
    </r>
    <r>
      <rPr>
        <sz val="11"/>
        <rFont val="HG丸ｺﾞｼｯｸM-PRO"/>
        <family val="3"/>
      </rPr>
      <t>についてご提出をお願いいたします。</t>
    </r>
  </si>
  <si>
    <t>（参考様式掲載場所について）</t>
  </si>
  <si>
    <t>各種検索サイトから、「南河内広域事務室」で検索・・・</t>
  </si>
  <si>
    <t>南河内広域事務室ホームページ</t>
  </si>
  <si>
    <t>→</t>
  </si>
  <si>
    <r>
      <rPr>
        <b/>
        <u val="single"/>
        <sz val="11"/>
        <rFont val="HG丸ｺﾞｼｯｸM-PRO"/>
        <family val="3"/>
      </rPr>
      <t>新着情報</t>
    </r>
    <r>
      <rPr>
        <sz val="11"/>
        <rFont val="HG丸ｺﾞｼｯｸM-PRO"/>
        <family val="3"/>
      </rPr>
      <t>　内、　</t>
    </r>
    <r>
      <rPr>
        <sz val="10"/>
        <rFont val="HG丸ｺﾞｼｯｸM-PRO"/>
        <family val="3"/>
      </rPr>
      <t>2013.04.01付</t>
    </r>
    <r>
      <rPr>
        <sz val="11"/>
        <rFont val="HG丸ｺﾞｼｯｸM-PRO"/>
        <family val="3"/>
      </rPr>
      <t>「</t>
    </r>
    <r>
      <rPr>
        <b/>
        <sz val="11"/>
        <rFont val="HG丸ｺﾞｼｯｸM-PRO"/>
        <family val="3"/>
      </rPr>
      <t>介護保険様式ライブラリー・・・</t>
    </r>
    <r>
      <rPr>
        <sz val="11"/>
        <rFont val="HG丸ｺﾞｼｯｸM-PRO"/>
        <family val="3"/>
      </rPr>
      <t>」をクリック</t>
    </r>
  </si>
  <si>
    <r>
      <rPr>
        <b/>
        <sz val="11"/>
        <rFont val="HG丸ｺﾞｼｯｸM-PRO"/>
        <family val="3"/>
      </rPr>
      <t>【その他】</t>
    </r>
    <r>
      <rPr>
        <sz val="11"/>
        <rFont val="HG丸ｺﾞｼｯｸM-PRO"/>
        <family val="3"/>
      </rPr>
      <t>　内、「</t>
    </r>
    <r>
      <rPr>
        <b/>
        <sz val="11"/>
        <rFont val="HG丸ｺﾞｼｯｸM-PRO"/>
        <family val="3"/>
      </rPr>
      <t>算定区分確認表および各月利用者実績表（通所介護）</t>
    </r>
    <r>
      <rPr>
        <sz val="11"/>
        <rFont val="HG丸ｺﾞｼｯｸM-PRO"/>
        <family val="3"/>
      </rPr>
      <t>」をクリック</t>
    </r>
  </si>
  <si>
    <r>
      <rPr>
        <sz val="12"/>
        <rFont val="HG丸ｺﾞｼｯｸM-PRO"/>
        <family val="3"/>
      </rPr>
      <t>☆なお、</t>
    </r>
    <r>
      <rPr>
        <u val="single"/>
        <sz val="12"/>
        <rFont val="HG丸ｺﾞｼｯｸM-PRO"/>
        <family val="3"/>
      </rPr>
      <t>ホームページ掲載の様式でなくても構いません</t>
    </r>
    <r>
      <rPr>
        <sz val="12"/>
        <rFont val="HG丸ｺﾞｼｯｸM-PRO"/>
        <family val="3"/>
      </rPr>
      <t>。事業所にて既に作成されている様式の写しをご提出ください。</t>
    </r>
  </si>
  <si>
    <t>　ただし、その場合でも各月ごとの利用者実績表（毎日の利用者数が確認できるもの）を必ず添付してください。</t>
  </si>
  <si>
    <t>※　各月ごとのシートに実績を入力することで、自動的に上表に計算結果が反映され、平均利用延人数（ｃ）が算出されます。
※　手計算の場合、各月の平均延人数、年間の延人数の合計（a）、年間の平均延人数（c）については、小数点以下の端数処理はしないでください。</t>
  </si>
  <si>
    <t>第１号通所事業利用者数（要支援等）</t>
  </si>
  <si>
    <r>
      <t>☆</t>
    </r>
    <r>
      <rPr>
        <sz val="9"/>
        <color indexed="20"/>
        <rFont val="ＭＳ ゴシック"/>
        <family val="3"/>
      </rPr>
      <t>：第１号通所事業(総合事業)の利用者については、</t>
    </r>
    <r>
      <rPr>
        <u val="single"/>
        <sz val="9"/>
        <color indexed="20"/>
        <rFont val="ＭＳ ゴシック"/>
        <family val="3"/>
      </rPr>
      <t>同時にサービス提供を受けた者の最大数</t>
    </r>
    <r>
      <rPr>
        <sz val="9"/>
        <color indexed="20"/>
        <rFont val="ＭＳ ゴシック"/>
        <family val="3"/>
      </rPr>
      <t xml:space="preserve">を営業日ごとに加える方法によって計算することが可能です。
（例）午前２人、午後６人の利用がある場合　→当該日の利用者数を「６人」とする。
　　　一日の利用者が３人、午前のみの利用者が１人の場合　→当該日の利用者数を「４人」とする。
</t>
    </r>
    <r>
      <rPr>
        <u val="single"/>
        <sz val="9"/>
        <color indexed="10"/>
        <rFont val="ＭＳ ゴシック"/>
        <family val="3"/>
      </rPr>
      <t>この計算方法により利用者の延人数を算定する場合以外は、紫色のセルには何も入力しないでください。</t>
    </r>
  </si>
  <si>
    <t>土</t>
  </si>
  <si>
    <t>事業所番号</t>
  </si>
  <si>
    <t>事業所番号</t>
  </si>
  <si>
    <t>事業所番号</t>
  </si>
  <si>
    <t>（前年度の４月から２月までの間に、事業実績が６ヶ月以上ある事業所用）</t>
  </si>
  <si>
    <t>Yes</t>
  </si>
  <si>
    <r>
      <t xml:space="preserve">(※)該当する場合、Yesを選択してください。
</t>
    </r>
    <r>
      <rPr>
        <sz val="9"/>
        <rFont val="ＭＳ ゴシック"/>
        <family val="3"/>
      </rPr>
      <t>（毎日事業を実施している事業所とは、正月等の特別な期間を除いて月曜日から日曜日まで週７日営業している事業所が該当します。）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</si>
</sst>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通所介護算定区分確認表（平成&quot;#&quot;年度分）&quot;"/>
    <numFmt numFmtId="177" formatCode="&quot;　平　成　&quot;#&quot;　年&quot;"/>
    <numFmt numFmtId="178" formatCode="#,##0.00&quot;人&quot;"/>
    <numFmt numFmtId="179" formatCode="#&quot;日&quot;"/>
    <numFmt numFmtId="180" formatCode="aaa"/>
    <numFmt numFmtId="181" formatCode="#,##0&quot;人&quot;"/>
    <numFmt numFmtId="182" formatCode="&quot;通所介護算定区分確認表（令和&quot;#&quot;年度分）&quot;"/>
    <numFmt numFmtId="183" formatCode="&quot;　令　和　&quot;#&quot;　年&quot;"/>
    <numFmt numFmtId="184" formatCode="&quot;　令　和　&quot;#&quot;　年&quot;\'\(&quot;平&quot;&quot;成&quot;\3\1&quot;年&quot;\)"/>
    <numFmt numFmtId="185" formatCode="&quot;　令　和　&quot;#&quot;　年&quot;\ \(\ &quot;平&quot;&quot;成&quot;\3\1&quot;年&quot;\ \)"/>
    <numFmt numFmtId="186" formatCode="&quot;　令　和　&quot;#&quot;　年&quot;\ \(\ &quot;平&quot;\ &quot;成　&quot;\3\ \1&quot;　年&quot;\ \)"/>
    <numFmt numFmtId="187" formatCode="&quot;通所介護算定区分確認表（令和&quot;#&quot;年度版）&quot;"/>
  </numFmts>
  <fonts count="102">
    <font>
      <sz val="11"/>
      <name val="ＭＳ Ｐゴシック"/>
      <family val="3"/>
    </font>
    <font>
      <sz val="10"/>
      <name val="Arial"/>
      <family val="2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b/>
      <sz val="11"/>
      <color indexed="20"/>
      <name val="HG丸ｺﾞｼｯｸM-PRO"/>
      <family val="3"/>
    </font>
    <font>
      <sz val="12"/>
      <name val="HG丸ｺﾞｼｯｸM-PRO"/>
      <family val="3"/>
    </font>
    <font>
      <sz val="12"/>
      <name val="メイリオ"/>
      <family val="3"/>
    </font>
    <font>
      <b/>
      <u val="single"/>
      <sz val="12"/>
      <color indexed="30"/>
      <name val="メイリオ"/>
      <family val="3"/>
    </font>
    <font>
      <b/>
      <u val="single"/>
      <sz val="12"/>
      <name val="メイリオ"/>
      <family val="3"/>
    </font>
    <font>
      <b/>
      <sz val="12"/>
      <color indexed="52"/>
      <name val="メイリオ"/>
      <family val="3"/>
    </font>
    <font>
      <sz val="10.5"/>
      <color indexed="16"/>
      <name val="メイリオ"/>
      <family val="3"/>
    </font>
    <font>
      <u val="single"/>
      <sz val="10.5"/>
      <color indexed="16"/>
      <name val="メイリオ"/>
      <family val="3"/>
    </font>
    <font>
      <sz val="16"/>
      <name val="HG丸ｺﾞｼｯｸM-PRO"/>
      <family val="3"/>
    </font>
    <font>
      <sz val="13"/>
      <name val="ＭＳ Ｐゴシック"/>
      <family val="3"/>
    </font>
    <font>
      <b/>
      <sz val="13"/>
      <color indexed="56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u val="single"/>
      <sz val="12"/>
      <name val="HG丸ｺﾞｼｯｸM-PRO"/>
      <family val="3"/>
    </font>
    <font>
      <sz val="12"/>
      <name val="ＭＳ Ｐゴシック"/>
      <family val="3"/>
    </font>
    <font>
      <sz val="11"/>
      <color indexed="60"/>
      <name val="ＭＳ Ｐゴシック"/>
      <family val="3"/>
    </font>
    <font>
      <sz val="9"/>
      <name val="ＭＳ Ｐゴシック"/>
      <family val="3"/>
    </font>
    <font>
      <b/>
      <sz val="12"/>
      <name val="HG丸ｺﾞｼｯｸM-PRO"/>
      <family val="3"/>
    </font>
    <font>
      <b/>
      <sz val="11"/>
      <color indexed="14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b/>
      <sz val="13"/>
      <name val="HG丸ｺﾞｼｯｸM-PRO"/>
      <family val="3"/>
    </font>
    <font>
      <b/>
      <sz val="11"/>
      <color indexed="14"/>
      <name val="HG丸ｺﾞｼｯｸM-PRO"/>
      <family val="3"/>
    </font>
    <font>
      <b/>
      <sz val="11"/>
      <name val="HG丸ｺﾞｼｯｸM-PRO"/>
      <family val="3"/>
    </font>
    <font>
      <b/>
      <sz val="11"/>
      <color indexed="60"/>
      <name val="HG丸ｺﾞｼｯｸM-PRO"/>
      <family val="3"/>
    </font>
    <font>
      <b/>
      <sz val="11"/>
      <color indexed="8"/>
      <name val="ＭＳ Ｐゴシック"/>
      <family val="3"/>
    </font>
    <font>
      <b/>
      <sz val="11"/>
      <color indexed="18"/>
      <name val="HG丸ｺﾞｼｯｸM-PRO"/>
      <family val="3"/>
    </font>
    <font>
      <sz val="11"/>
      <name val="ＭＳ ゴシック"/>
      <family val="3"/>
    </font>
    <font>
      <b/>
      <sz val="15"/>
      <name val="ＭＳ ゴシック"/>
      <family val="3"/>
    </font>
    <font>
      <b/>
      <sz val="10"/>
      <color indexed="60"/>
      <name val="HG丸ｺﾞｼｯｸM-PRO"/>
      <family val="3"/>
    </font>
    <font>
      <b/>
      <sz val="10"/>
      <color indexed="16"/>
      <name val="ＭＳ ゴシック"/>
      <family val="3"/>
    </font>
    <font>
      <b/>
      <sz val="10"/>
      <color indexed="1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8"/>
      <color indexed="16"/>
      <name val="ＭＳ Ｐゴシック"/>
      <family val="3"/>
    </font>
    <font>
      <sz val="8"/>
      <color indexed="18"/>
      <name val="ＭＳ Ｐゴシック"/>
      <family val="3"/>
    </font>
    <font>
      <sz val="8"/>
      <color indexed="20"/>
      <name val="ＭＳ Ｐゴシック"/>
      <family val="3"/>
    </font>
    <font>
      <b/>
      <sz val="8"/>
      <color indexed="20"/>
      <name val="ＭＳ Ｐゴシック"/>
      <family val="3"/>
    </font>
    <font>
      <sz val="11"/>
      <color indexed="23"/>
      <name val="ＭＳ ゴシック"/>
      <family val="3"/>
    </font>
    <font>
      <sz val="10"/>
      <name val="ＭＳ ゴシック"/>
      <family val="3"/>
    </font>
    <font>
      <b/>
      <sz val="12"/>
      <color indexed="18"/>
      <name val="ＭＳ ゴシック"/>
      <family val="3"/>
    </font>
    <font>
      <b/>
      <sz val="10"/>
      <color indexed="56"/>
      <name val="ＭＳ ゴシック"/>
      <family val="3"/>
    </font>
    <font>
      <sz val="12"/>
      <name val="ＭＳ ゴシック"/>
      <family val="3"/>
    </font>
    <font>
      <b/>
      <sz val="9"/>
      <color indexed="20"/>
      <name val="ＭＳ ゴシック"/>
      <family val="3"/>
    </font>
    <font>
      <sz val="9"/>
      <color indexed="20"/>
      <name val="ＭＳ ゴシック"/>
      <family val="3"/>
    </font>
    <font>
      <u val="single"/>
      <sz val="9"/>
      <color indexed="20"/>
      <name val="ＭＳ ゴシック"/>
      <family val="3"/>
    </font>
    <font>
      <u val="single"/>
      <sz val="9"/>
      <color indexed="10"/>
      <name val="ＭＳ ゴシック"/>
      <family val="3"/>
    </font>
    <font>
      <b/>
      <sz val="9"/>
      <color indexed="28"/>
      <name val="ＭＳ Ｐゴシック"/>
      <family val="3"/>
    </font>
    <font>
      <b/>
      <u val="single"/>
      <sz val="9"/>
      <color indexed="28"/>
      <name val="ＭＳ Ｐゴシック"/>
      <family val="3"/>
    </font>
    <font>
      <sz val="14"/>
      <name val="HG丸ｺﾞｼｯｸM-PRO"/>
      <family val="3"/>
    </font>
    <font>
      <b/>
      <u val="single"/>
      <sz val="11"/>
      <name val="HG丸ｺﾞｼｯｸM-PRO"/>
      <family val="3"/>
    </font>
    <font>
      <sz val="10"/>
      <name val="HG丸ｺﾞｼｯｸM-PRO"/>
      <family val="3"/>
    </font>
    <font>
      <u val="single"/>
      <sz val="12"/>
      <name val="HG丸ｺﾞｼｯｸM-PRO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Dashed">
        <color indexed="8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mediumDashed">
        <color indexed="8"/>
      </right>
      <top style="mediumDashed">
        <color indexed="8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mediumDashed">
        <color indexed="8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 style="mediumDashed">
        <color indexed="8"/>
      </right>
      <top>
        <color indexed="63"/>
      </top>
      <bottom style="medium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20"/>
      </left>
      <right style="dashed">
        <color indexed="20"/>
      </right>
      <top style="dashed">
        <color indexed="20"/>
      </top>
      <bottom style="dashed">
        <color indexed="2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8" fillId="31" borderId="4" applyNumberFormat="0" applyAlignment="0" applyProtection="0"/>
    <xf numFmtId="0" fontId="9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0" fillId="33" borderId="0" xfId="0" applyFill="1" applyBorder="1" applyAlignment="1">
      <alignment vertical="center"/>
    </xf>
    <xf numFmtId="49" fontId="16" fillId="28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 shrinkToFit="1"/>
    </xf>
    <xf numFmtId="178" fontId="23" fillId="0" borderId="17" xfId="0" applyNumberFormat="1" applyFont="1" applyFill="1" applyBorder="1" applyAlignment="1">
      <alignment horizontal="center" vertical="center" shrinkToFit="1"/>
    </xf>
    <xf numFmtId="178" fontId="0" fillId="0" borderId="18" xfId="0" applyNumberFormat="1" applyFont="1" applyFill="1" applyBorder="1" applyAlignment="1">
      <alignment horizontal="right" vertical="center" shrinkToFit="1"/>
    </xf>
    <xf numFmtId="178" fontId="24" fillId="0" borderId="0" xfId="0" applyNumberFormat="1" applyFont="1" applyFill="1" applyBorder="1" applyAlignment="1">
      <alignment horizontal="left"/>
    </xf>
    <xf numFmtId="178" fontId="0" fillId="0" borderId="19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25" fillId="28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left" vertical="center" wrapText="1" indent="1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Alignment="1">
      <alignment vertical="top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28" borderId="25" xfId="0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41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 shrinkToFit="1"/>
    </xf>
    <xf numFmtId="0" fontId="43" fillId="0" borderId="30" xfId="0" applyFont="1" applyFill="1" applyBorder="1" applyAlignment="1">
      <alignment horizontal="center" vertical="center" wrapText="1" shrinkToFit="1"/>
    </xf>
    <xf numFmtId="0" fontId="43" fillId="0" borderId="31" xfId="0" applyFont="1" applyFill="1" applyBorder="1" applyAlignment="1">
      <alignment horizontal="center" vertical="center" wrapText="1" shrinkToFit="1"/>
    </xf>
    <xf numFmtId="0" fontId="43" fillId="0" borderId="32" xfId="0" applyFont="1" applyFill="1" applyBorder="1" applyAlignment="1">
      <alignment horizontal="center" vertical="center" wrapText="1" shrinkToFit="1"/>
    </xf>
    <xf numFmtId="0" fontId="44" fillId="0" borderId="29" xfId="0" applyFont="1" applyFill="1" applyBorder="1" applyAlignment="1">
      <alignment horizontal="center" vertical="center" wrapText="1" shrinkToFit="1"/>
    </xf>
    <xf numFmtId="0" fontId="44" fillId="0" borderId="31" xfId="0" applyFont="1" applyFill="1" applyBorder="1" applyAlignment="1">
      <alignment horizontal="center" vertical="center" wrapText="1" shrinkToFit="1"/>
    </xf>
    <xf numFmtId="0" fontId="44" fillId="0" borderId="33" xfId="0" applyFont="1" applyFill="1" applyBorder="1" applyAlignment="1">
      <alignment horizontal="center" vertical="center" wrapText="1" shrinkToFit="1"/>
    </xf>
    <xf numFmtId="0" fontId="44" fillId="0" borderId="34" xfId="0" applyFont="1" applyFill="1" applyBorder="1" applyAlignment="1">
      <alignment horizontal="center" vertical="center" wrapText="1" shrinkToFit="1"/>
    </xf>
    <xf numFmtId="0" fontId="45" fillId="0" borderId="28" xfId="0" applyFont="1" applyFill="1" applyBorder="1" applyAlignment="1">
      <alignment horizontal="center" vertical="center" wrapText="1" shrinkToFit="1"/>
    </xf>
    <xf numFmtId="179" fontId="35" fillId="0" borderId="35" xfId="0" applyNumberFormat="1" applyFont="1" applyFill="1" applyBorder="1" applyAlignment="1">
      <alignment horizontal="right" vertical="center" shrinkToFit="1"/>
    </xf>
    <xf numFmtId="180" fontId="0" fillId="0" borderId="36" xfId="0" applyNumberFormat="1" applyFont="1" applyBorder="1" applyAlignment="1" applyProtection="1">
      <alignment horizontal="center" vertical="center"/>
      <protection/>
    </xf>
    <xf numFmtId="181" fontId="35" fillId="34" borderId="37" xfId="0" applyNumberFormat="1" applyFont="1" applyFill="1" applyBorder="1" applyAlignment="1" applyProtection="1">
      <alignment vertical="center" shrinkToFit="1"/>
      <protection locked="0"/>
    </xf>
    <xf numFmtId="181" fontId="35" fillId="28" borderId="38" xfId="0" applyNumberFormat="1" applyFont="1" applyFill="1" applyBorder="1" applyAlignment="1" applyProtection="1">
      <alignment vertical="center" shrinkToFit="1"/>
      <protection locked="0"/>
    </xf>
    <xf numFmtId="181" fontId="47" fillId="0" borderId="39" xfId="0" applyNumberFormat="1" applyFont="1" applyFill="1" applyBorder="1" applyAlignment="1">
      <alignment vertical="center" shrinkToFit="1"/>
    </xf>
    <xf numFmtId="181" fontId="35" fillId="28" borderId="40" xfId="0" applyNumberFormat="1" applyFont="1" applyFill="1" applyBorder="1" applyAlignment="1" applyProtection="1">
      <alignment vertical="center" shrinkToFit="1"/>
      <protection locked="0"/>
    </xf>
    <xf numFmtId="181" fontId="35" fillId="28" borderId="41" xfId="0" applyNumberFormat="1" applyFont="1" applyFill="1" applyBorder="1" applyAlignment="1" applyProtection="1">
      <alignment vertical="center" shrinkToFit="1"/>
      <protection locked="0"/>
    </xf>
    <xf numFmtId="181" fontId="47" fillId="0" borderId="42" xfId="0" applyNumberFormat="1" applyFont="1" applyFill="1" applyBorder="1" applyAlignment="1">
      <alignment vertical="center" shrinkToFit="1"/>
    </xf>
    <xf numFmtId="181" fontId="35" fillId="35" borderId="43" xfId="0" applyNumberFormat="1" applyFont="1" applyFill="1" applyBorder="1" applyAlignment="1" applyProtection="1">
      <alignment vertical="center" shrinkToFit="1"/>
      <protection locked="0"/>
    </xf>
    <xf numFmtId="181" fontId="47" fillId="0" borderId="44" xfId="0" applyNumberFormat="1" applyFont="1" applyFill="1" applyBorder="1" applyAlignment="1">
      <alignment vertical="center" shrinkToFit="1"/>
    </xf>
    <xf numFmtId="179" fontId="35" fillId="0" borderId="45" xfId="0" applyNumberFormat="1" applyFont="1" applyFill="1" applyBorder="1" applyAlignment="1">
      <alignment horizontal="right" vertical="center" shrinkToFit="1"/>
    </xf>
    <xf numFmtId="180" fontId="0" fillId="0" borderId="46" xfId="0" applyNumberFormat="1" applyFont="1" applyBorder="1" applyAlignment="1" applyProtection="1">
      <alignment horizontal="center" vertical="center"/>
      <protection/>
    </xf>
    <xf numFmtId="181" fontId="35" fillId="34" borderId="47" xfId="0" applyNumberFormat="1" applyFont="1" applyFill="1" applyBorder="1" applyAlignment="1" applyProtection="1">
      <alignment vertical="center" shrinkToFit="1"/>
      <protection locked="0"/>
    </xf>
    <xf numFmtId="181" fontId="35" fillId="28" borderId="48" xfId="0" applyNumberFormat="1" applyFont="1" applyFill="1" applyBorder="1" applyAlignment="1" applyProtection="1">
      <alignment vertical="center" shrinkToFit="1"/>
      <protection locked="0"/>
    </xf>
    <xf numFmtId="181" fontId="47" fillId="0" borderId="49" xfId="0" applyNumberFormat="1" applyFont="1" applyFill="1" applyBorder="1" applyAlignment="1">
      <alignment vertical="center" shrinkToFit="1"/>
    </xf>
    <xf numFmtId="181" fontId="35" fillId="28" borderId="50" xfId="0" applyNumberFormat="1" applyFont="1" applyFill="1" applyBorder="1" applyAlignment="1" applyProtection="1">
      <alignment vertical="center" shrinkToFit="1"/>
      <protection locked="0"/>
    </xf>
    <xf numFmtId="181" fontId="35" fillId="28" borderId="51" xfId="0" applyNumberFormat="1" applyFont="1" applyFill="1" applyBorder="1" applyAlignment="1" applyProtection="1">
      <alignment vertical="center" shrinkToFit="1"/>
      <protection locked="0"/>
    </xf>
    <xf numFmtId="181" fontId="47" fillId="0" borderId="48" xfId="0" applyNumberFormat="1" applyFont="1" applyFill="1" applyBorder="1" applyAlignment="1">
      <alignment vertical="center" shrinkToFit="1"/>
    </xf>
    <xf numFmtId="181" fontId="35" fillId="35" borderId="49" xfId="0" applyNumberFormat="1" applyFont="1" applyFill="1" applyBorder="1" applyAlignment="1" applyProtection="1">
      <alignment vertical="center" shrinkToFit="1"/>
      <protection locked="0"/>
    </xf>
    <xf numFmtId="181" fontId="47" fillId="0" borderId="52" xfId="0" applyNumberFormat="1" applyFont="1" applyFill="1" applyBorder="1" applyAlignment="1">
      <alignment vertical="center" shrinkToFit="1"/>
    </xf>
    <xf numFmtId="181" fontId="35" fillId="34" borderId="51" xfId="0" applyNumberFormat="1" applyFont="1" applyFill="1" applyBorder="1" applyAlignment="1" applyProtection="1">
      <alignment vertical="center" shrinkToFit="1"/>
      <protection locked="0"/>
    </xf>
    <xf numFmtId="181" fontId="35" fillId="28" borderId="53" xfId="0" applyNumberFormat="1" applyFont="1" applyFill="1" applyBorder="1" applyAlignment="1" applyProtection="1">
      <alignment vertical="center" shrinkToFit="1"/>
      <protection locked="0"/>
    </xf>
    <xf numFmtId="179" fontId="35" fillId="0" borderId="54" xfId="0" applyNumberFormat="1" applyFont="1" applyFill="1" applyBorder="1" applyAlignment="1">
      <alignment horizontal="right" vertical="center" shrinkToFit="1"/>
    </xf>
    <xf numFmtId="180" fontId="0" fillId="0" borderId="55" xfId="0" applyNumberFormat="1" applyFont="1" applyBorder="1" applyAlignment="1" applyProtection="1">
      <alignment horizontal="center" vertical="center"/>
      <protection/>
    </xf>
    <xf numFmtId="181" fontId="35" fillId="34" borderId="56" xfId="0" applyNumberFormat="1" applyFont="1" applyFill="1" applyBorder="1" applyAlignment="1">
      <alignment vertical="center" shrinkToFit="1"/>
    </xf>
    <xf numFmtId="181" fontId="35" fillId="28" borderId="57" xfId="0" applyNumberFormat="1" applyFont="1" applyFill="1" applyBorder="1" applyAlignment="1" applyProtection="1">
      <alignment vertical="center" shrinkToFit="1"/>
      <protection locked="0"/>
    </xf>
    <xf numFmtId="181" fontId="35" fillId="0" borderId="58" xfId="0" applyNumberFormat="1" applyFont="1" applyFill="1" applyBorder="1" applyAlignment="1">
      <alignment vertical="center" shrinkToFit="1"/>
    </xf>
    <xf numFmtId="181" fontId="35" fillId="28" borderId="59" xfId="0" applyNumberFormat="1" applyFont="1" applyFill="1" applyBorder="1" applyAlignment="1" applyProtection="1">
      <alignment vertical="center" shrinkToFit="1"/>
      <protection locked="0"/>
    </xf>
    <xf numFmtId="181" fontId="35" fillId="28" borderId="60" xfId="0" applyNumberFormat="1" applyFont="1" applyFill="1" applyBorder="1" applyAlignment="1" applyProtection="1">
      <alignment vertical="center" shrinkToFit="1"/>
      <protection locked="0"/>
    </xf>
    <xf numFmtId="181" fontId="35" fillId="0" borderId="24" xfId="0" applyNumberFormat="1" applyFont="1" applyFill="1" applyBorder="1" applyAlignment="1">
      <alignment vertical="center" shrinkToFit="1"/>
    </xf>
    <xf numFmtId="181" fontId="35" fillId="35" borderId="61" xfId="0" applyNumberFormat="1" applyFont="1" applyFill="1" applyBorder="1" applyAlignment="1" applyProtection="1">
      <alignment vertical="center" shrinkToFit="1"/>
      <protection locked="0"/>
    </xf>
    <xf numFmtId="0" fontId="0" fillId="0" borderId="62" xfId="0" applyFill="1" applyBorder="1" applyAlignment="1">
      <alignment vertical="center"/>
    </xf>
    <xf numFmtId="181" fontId="47" fillId="0" borderId="63" xfId="0" applyNumberFormat="1" applyFont="1" applyFill="1" applyBorder="1" applyAlignment="1">
      <alignment vertical="center" shrinkToFit="1"/>
    </xf>
    <xf numFmtId="181" fontId="35" fillId="0" borderId="64" xfId="0" applyNumberFormat="1" applyFont="1" applyFill="1" applyBorder="1" applyAlignment="1">
      <alignment vertical="center" shrinkToFit="1"/>
    </xf>
    <xf numFmtId="0" fontId="22" fillId="0" borderId="65" xfId="0" applyFont="1" applyFill="1" applyBorder="1" applyAlignment="1">
      <alignment vertical="center" shrinkToFit="1"/>
    </xf>
    <xf numFmtId="0" fontId="28" fillId="0" borderId="65" xfId="0" applyFont="1" applyFill="1" applyBorder="1" applyAlignment="1">
      <alignment horizontal="right" vertical="center" shrinkToFit="1"/>
    </xf>
    <xf numFmtId="181" fontId="35" fillId="0" borderId="25" xfId="0" applyNumberFormat="1" applyFont="1" applyFill="1" applyBorder="1" applyAlignment="1">
      <alignment vertical="center" shrinkToFit="1"/>
    </xf>
    <xf numFmtId="0" fontId="22" fillId="0" borderId="62" xfId="0" applyFont="1" applyFill="1" applyBorder="1" applyAlignment="1">
      <alignment vertical="center" shrinkToFit="1"/>
    </xf>
    <xf numFmtId="181" fontId="47" fillId="0" borderId="16" xfId="0" applyNumberFormat="1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35" fillId="0" borderId="16" xfId="0" applyNumberFormat="1" applyFont="1" applyFill="1" applyBorder="1" applyAlignment="1">
      <alignment vertical="center" shrinkToFit="1"/>
    </xf>
    <xf numFmtId="0" fontId="47" fillId="0" borderId="16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178" fontId="35" fillId="0" borderId="66" xfId="48" applyNumberFormat="1" applyFont="1" applyFill="1" applyBorder="1" applyAlignment="1" applyProtection="1">
      <alignment horizontal="right" vertical="center" shrinkToFit="1"/>
      <protection/>
    </xf>
    <xf numFmtId="178" fontId="35" fillId="0" borderId="67" xfId="48" applyNumberFormat="1" applyFont="1" applyFill="1" applyBorder="1" applyAlignment="1" applyProtection="1">
      <alignment horizontal="right" vertical="center" shrinkToFit="1"/>
      <protection/>
    </xf>
    <xf numFmtId="0" fontId="28" fillId="0" borderId="0" xfId="0" applyFont="1" applyFill="1" applyAlignment="1">
      <alignment vertical="center" shrinkToFit="1"/>
    </xf>
    <xf numFmtId="0" fontId="35" fillId="0" borderId="67" xfId="0" applyFont="1" applyFill="1" applyBorder="1" applyAlignment="1">
      <alignment horizontal="center" vertical="center" shrinkToFit="1"/>
    </xf>
    <xf numFmtId="178" fontId="35" fillId="0" borderId="67" xfId="0" applyNumberFormat="1" applyFont="1" applyFill="1" applyBorder="1" applyAlignment="1">
      <alignment horizontal="center" vertical="center" shrinkToFit="1"/>
    </xf>
    <xf numFmtId="178" fontId="35" fillId="0" borderId="0" xfId="0" applyNumberFormat="1" applyFont="1" applyFill="1" applyBorder="1" applyAlignment="1">
      <alignment horizontal="center" vertical="center" shrinkToFit="1"/>
    </xf>
    <xf numFmtId="178" fontId="35" fillId="0" borderId="0" xfId="48" applyNumberFormat="1" applyFont="1" applyFill="1" applyBorder="1" applyAlignment="1" applyProtection="1">
      <alignment horizontal="right" vertical="center" shrinkToFit="1"/>
      <protection/>
    </xf>
    <xf numFmtId="0" fontId="35" fillId="0" borderId="0" xfId="0" applyFont="1" applyFill="1" applyBorder="1" applyAlignment="1">
      <alignment horizontal="left" vertical="center"/>
    </xf>
    <xf numFmtId="178" fontId="35" fillId="0" borderId="0" xfId="48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vertical="center"/>
    </xf>
    <xf numFmtId="178" fontId="35" fillId="0" borderId="0" xfId="48" applyNumberFormat="1" applyFont="1" applyFill="1" applyBorder="1" applyAlignment="1" applyProtection="1">
      <alignment horizontal="left" vertical="center"/>
      <protection/>
    </xf>
    <xf numFmtId="181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78" fontId="51" fillId="0" borderId="0" xfId="48" applyNumberFormat="1" applyFont="1" applyFill="1" applyBorder="1" applyAlignment="1" applyProtection="1">
      <alignment horizontal="center" vertical="center"/>
      <protection/>
    </xf>
    <xf numFmtId="178" fontId="35" fillId="0" borderId="0" xfId="48" applyNumberFormat="1" applyFont="1" applyFill="1" applyBorder="1" applyAlignment="1" applyProtection="1">
      <alignment vertical="center" shrinkToFit="1"/>
      <protection/>
    </xf>
    <xf numFmtId="178" fontId="48" fillId="0" borderId="0" xfId="48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180" fontId="100" fillId="0" borderId="36" xfId="0" applyNumberFormat="1" applyFont="1" applyBorder="1" applyAlignment="1" applyProtection="1">
      <alignment horizontal="center" vertical="center"/>
      <protection/>
    </xf>
    <xf numFmtId="0" fontId="64" fillId="37" borderId="16" xfId="0" applyFont="1" applyFill="1" applyBorder="1" applyAlignment="1">
      <alignment horizontal="center" vertical="center"/>
    </xf>
    <xf numFmtId="0" fontId="64" fillId="37" borderId="68" xfId="0" applyFont="1" applyFill="1" applyBorder="1" applyAlignment="1">
      <alignment horizontal="center" vertical="center"/>
    </xf>
    <xf numFmtId="180" fontId="100" fillId="0" borderId="46" xfId="0" applyNumberFormat="1" applyFont="1" applyBorder="1" applyAlignment="1" applyProtection="1">
      <alignment horizontal="center" vertical="center"/>
      <protection/>
    </xf>
    <xf numFmtId="0" fontId="31" fillId="0" borderId="69" xfId="0" applyFont="1" applyFill="1" applyBorder="1" applyAlignment="1">
      <alignment horizontal="right" vertical="center" shrinkToFit="1"/>
    </xf>
    <xf numFmtId="0" fontId="32" fillId="0" borderId="7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178" fontId="27" fillId="0" borderId="25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top" wrapText="1"/>
    </xf>
    <xf numFmtId="0" fontId="29" fillId="38" borderId="71" xfId="0" applyFont="1" applyFill="1" applyBorder="1" applyAlignment="1">
      <alignment horizontal="center" vertical="top"/>
    </xf>
    <xf numFmtId="0" fontId="30" fillId="0" borderId="45" xfId="0" applyFont="1" applyFill="1" applyBorder="1" applyAlignment="1">
      <alignment horizontal="right" vertical="center" shrinkToFit="1"/>
    </xf>
    <xf numFmtId="0" fontId="32" fillId="0" borderId="72" xfId="0" applyFont="1" applyFill="1" applyBorder="1" applyAlignment="1">
      <alignment horizontal="center" vertical="center" shrinkToFit="1"/>
    </xf>
    <xf numFmtId="0" fontId="31" fillId="0" borderId="45" xfId="0" applyFont="1" applyFill="1" applyBorder="1" applyAlignment="1">
      <alignment horizontal="right" vertical="center" shrinkToFit="1"/>
    </xf>
    <xf numFmtId="0" fontId="15" fillId="0" borderId="68" xfId="0" applyFont="1" applyFill="1" applyBorder="1" applyAlignment="1">
      <alignment horizontal="center" vertical="center"/>
    </xf>
    <xf numFmtId="49" fontId="16" fillId="28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73" xfId="0" applyFont="1" applyFill="1" applyBorder="1" applyAlignment="1">
      <alignment horizontal="center" vertical="center"/>
    </xf>
    <xf numFmtId="183" fontId="63" fillId="0" borderId="16" xfId="0" applyNumberFormat="1" applyFont="1" applyFill="1" applyBorder="1" applyAlignment="1">
      <alignment horizontal="center" vertical="center"/>
    </xf>
    <xf numFmtId="183" fontId="63" fillId="0" borderId="68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6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4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center" vertical="center" shrinkToFit="1"/>
    </xf>
    <xf numFmtId="178" fontId="35" fillId="0" borderId="25" xfId="48" applyNumberFormat="1" applyFont="1" applyFill="1" applyBorder="1" applyAlignment="1" applyProtection="1">
      <alignment horizontal="center" vertical="center" shrinkToFit="1"/>
      <protection/>
    </xf>
    <xf numFmtId="178" fontId="49" fillId="34" borderId="25" xfId="48" applyNumberFormat="1" applyFont="1" applyFill="1" applyBorder="1" applyAlignment="1" applyProtection="1">
      <alignment horizontal="center" vertical="center" shrinkToFit="1"/>
      <protection locked="0"/>
    </xf>
    <xf numFmtId="178" fontId="50" fillId="0" borderId="62" xfId="48" applyNumberFormat="1" applyFont="1" applyFill="1" applyBorder="1" applyAlignment="1" applyProtection="1">
      <alignment horizontal="left" vertical="top" wrapText="1"/>
      <protection/>
    </xf>
    <xf numFmtId="178" fontId="35" fillId="0" borderId="75" xfId="48" applyNumberFormat="1" applyFont="1" applyFill="1" applyBorder="1" applyAlignment="1" applyProtection="1">
      <alignment horizontal="center" vertical="center" shrinkToFit="1"/>
      <protection/>
    </xf>
    <xf numFmtId="0" fontId="35" fillId="0" borderId="64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35" fillId="0" borderId="66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shrinkToFit="1"/>
    </xf>
    <xf numFmtId="178" fontId="35" fillId="0" borderId="2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28" borderId="25" xfId="0" applyFont="1" applyFill="1" applyBorder="1" applyAlignment="1" applyProtection="1">
      <alignment horizontal="center" vertical="center"/>
      <protection locked="0"/>
    </xf>
    <xf numFmtId="0" fontId="35" fillId="0" borderId="77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9"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indexed="6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40"/>
      </font>
    </dxf>
    <dxf>
      <font>
        <b val="0"/>
        <i val="0"/>
        <sz val="11"/>
        <color indexed="10"/>
      </font>
    </dxf>
    <dxf>
      <font>
        <b val="0"/>
        <i val="0"/>
        <sz val="11"/>
        <color indexed="12"/>
      </font>
    </dxf>
    <dxf>
      <font>
        <b val="0"/>
        <i val="0"/>
        <sz val="11"/>
        <color rgb="FF0000FF"/>
      </font>
      <border/>
    </dxf>
    <dxf>
      <font>
        <b val="0"/>
        <i val="0"/>
        <sz val="11"/>
        <color rgb="FFFF0000"/>
      </font>
      <border/>
    </dxf>
    <dxf>
      <font>
        <b val="0"/>
        <i val="0"/>
        <sz val="11"/>
        <color rgb="FF00CCFF"/>
      </font>
      <border/>
    </dxf>
    <dxf>
      <font>
        <b val="0"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2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2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2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13</xdr:row>
      <xdr:rowOff>171450</xdr:rowOff>
    </xdr:from>
    <xdr:to>
      <xdr:col>15</xdr:col>
      <xdr:colOff>285750</xdr:colOff>
      <xdr:row>40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133600"/>
          <a:ext cx="35337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161925</xdr:rowOff>
    </xdr:from>
    <xdr:to>
      <xdr:col>9</xdr:col>
      <xdr:colOff>638175</xdr:colOff>
      <xdr:row>40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124075"/>
          <a:ext cx="64293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3</xdr:col>
      <xdr:colOff>85725</xdr:colOff>
      <xdr:row>16</xdr:row>
      <xdr:rowOff>114300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85725</xdr:colOff>
      <xdr:row>21</xdr:row>
      <xdr:rowOff>114300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5825" y="403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29"/>
  <sheetViews>
    <sheetView showGridLines="0" showZeros="0" tabSelected="1" zoomScaleSheetLayoutView="85" zoomScalePageLayoutView="0" workbookViewId="0" topLeftCell="A1">
      <selection activeCell="A1" sqref="A1:P1"/>
    </sheetView>
  </sheetViews>
  <sheetFormatPr defaultColWidth="8.875" defaultRowHeight="13.5"/>
  <cols>
    <col min="1" max="1" width="2.75390625" style="1" customWidth="1"/>
    <col min="2" max="12" width="8.875" style="1" customWidth="1"/>
    <col min="13" max="13" width="8.50390625" style="1" customWidth="1"/>
    <col min="14" max="14" width="10.125" style="1" customWidth="1"/>
    <col min="15" max="15" width="10.00390625" style="1" customWidth="1"/>
    <col min="16" max="16" width="4.25390625" style="1" customWidth="1"/>
    <col min="17" max="16384" width="8.875" style="1" customWidth="1"/>
  </cols>
  <sheetData>
    <row r="1" spans="1:17" s="3" customFormat="1" ht="21" customHeight="1">
      <c r="A1" s="166">
        <v>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2"/>
    </row>
    <row r="2" spans="1:17" s="3" customFormat="1" ht="13.5">
      <c r="A2" s="167" t="s">
        <v>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2"/>
    </row>
    <row r="3" spans="1:17" s="3" customFormat="1" ht="16.5" customHeight="1">
      <c r="A3" s="4" t="s">
        <v>0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</row>
    <row r="4" spans="1:17" s="12" customFormat="1" ht="20.25" customHeight="1">
      <c r="A4" s="6"/>
      <c r="B4" s="7" t="s">
        <v>1</v>
      </c>
      <c r="C4" s="7"/>
      <c r="D4" s="8"/>
      <c r="E4" s="8"/>
      <c r="F4" s="8"/>
      <c r="G4" s="8"/>
      <c r="H4" s="8"/>
      <c r="I4" s="8"/>
      <c r="J4" s="8"/>
      <c r="K4" s="8"/>
      <c r="L4" s="9"/>
      <c r="M4" s="10"/>
      <c r="N4" s="11"/>
      <c r="O4" s="7"/>
      <c r="P4" s="6"/>
      <c r="Q4" s="6"/>
    </row>
    <row r="5" spans="1:17" s="12" customFormat="1" ht="20.25" customHeight="1">
      <c r="A5" s="6"/>
      <c r="B5" s="7" t="s">
        <v>2</v>
      </c>
      <c r="C5" s="7"/>
      <c r="D5" s="8"/>
      <c r="E5" s="8"/>
      <c r="F5" s="8"/>
      <c r="G5" s="8"/>
      <c r="H5" s="8"/>
      <c r="I5" s="8"/>
      <c r="J5" s="8"/>
      <c r="K5" s="8"/>
      <c r="L5" s="9"/>
      <c r="M5" s="10"/>
      <c r="N5" s="11"/>
      <c r="O5" s="7"/>
      <c r="P5" s="6"/>
      <c r="Q5" s="6"/>
    </row>
    <row r="6" spans="1:17" s="12" customFormat="1" ht="42.75" customHeight="1">
      <c r="A6" s="6"/>
      <c r="B6" s="168" t="s">
        <v>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6"/>
      <c r="Q6" s="6"/>
    </row>
    <row r="7" spans="1:17" s="3" customFormat="1" ht="45.75" customHeight="1">
      <c r="A7" s="2"/>
      <c r="B7" s="169" t="s">
        <v>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2"/>
      <c r="Q7" s="2"/>
    </row>
    <row r="8" spans="1:17" s="3" customFormat="1" ht="6.75" customHeight="1" thickBot="1">
      <c r="A8" s="2"/>
      <c r="B8" s="2"/>
      <c r="C8" s="2"/>
      <c r="D8" s="2"/>
      <c r="E8" s="2"/>
      <c r="F8" s="13"/>
      <c r="G8" s="13"/>
      <c r="H8" s="13"/>
      <c r="I8" s="13"/>
      <c r="J8" s="13"/>
      <c r="K8" s="13"/>
      <c r="L8" s="13"/>
      <c r="M8" s="13"/>
      <c r="N8" s="14"/>
      <c r="O8" s="15"/>
      <c r="P8" s="16"/>
      <c r="Q8" s="2"/>
    </row>
    <row r="9" spans="1:17" ht="21" customHeight="1" thickBot="1">
      <c r="A9" s="17"/>
      <c r="B9" s="161" t="s">
        <v>5</v>
      </c>
      <c r="C9" s="161"/>
      <c r="D9" s="161"/>
      <c r="E9" s="170"/>
      <c r="F9" s="170"/>
      <c r="G9" s="170"/>
      <c r="H9" s="170"/>
      <c r="I9" s="170"/>
      <c r="J9" s="170"/>
      <c r="K9" s="170"/>
      <c r="L9" s="170"/>
      <c r="M9" s="18"/>
      <c r="N9" s="17"/>
      <c r="O9" s="17"/>
      <c r="P9" s="17"/>
      <c r="Q9" s="17"/>
    </row>
    <row r="10" spans="1:17" ht="6" customHeight="1" thickBot="1">
      <c r="A10" s="17"/>
      <c r="B10" s="19"/>
      <c r="C10" s="17"/>
      <c r="D10" s="19"/>
      <c r="E10" s="20"/>
      <c r="F10" s="21"/>
      <c r="G10" s="21"/>
      <c r="H10" s="21"/>
      <c r="I10" s="18"/>
      <c r="J10" s="18"/>
      <c r="K10" s="18"/>
      <c r="L10" s="18"/>
      <c r="M10" s="22"/>
      <c r="N10" s="23"/>
      <c r="O10" s="24"/>
      <c r="P10" s="25"/>
      <c r="Q10" s="17"/>
    </row>
    <row r="11" spans="1:18" ht="21" customHeight="1" thickBot="1">
      <c r="A11" s="17"/>
      <c r="B11" s="161" t="s">
        <v>6</v>
      </c>
      <c r="C11" s="161"/>
      <c r="D11" s="161"/>
      <c r="E11" s="162" t="s">
        <v>7</v>
      </c>
      <c r="F11" s="162"/>
      <c r="G11" s="162"/>
      <c r="H11" s="162"/>
      <c r="I11" s="18"/>
      <c r="J11" s="18"/>
      <c r="K11" s="18"/>
      <c r="L11" s="18"/>
      <c r="M11" s="18"/>
      <c r="N11" s="18"/>
      <c r="O11" s="18"/>
      <c r="P11" s="18"/>
      <c r="Q11" s="18"/>
      <c r="R11" s="26"/>
    </row>
    <row r="12" spans="1:17" ht="6" customHeight="1" thickBot="1">
      <c r="A12" s="17"/>
      <c r="B12" s="19"/>
      <c r="C12" s="17"/>
      <c r="D12" s="19"/>
      <c r="E12" s="20"/>
      <c r="F12" s="21"/>
      <c r="G12" s="21"/>
      <c r="H12" s="21"/>
      <c r="I12" s="18"/>
      <c r="J12" s="18"/>
      <c r="K12" s="18"/>
      <c r="L12" s="18"/>
      <c r="M12" s="22"/>
      <c r="N12" s="23"/>
      <c r="O12" s="24"/>
      <c r="P12" s="25"/>
      <c r="Q12" s="17"/>
    </row>
    <row r="13" spans="1:17" ht="21" customHeight="1" thickBot="1">
      <c r="A13" s="17"/>
      <c r="B13" s="161" t="s">
        <v>8</v>
      </c>
      <c r="C13" s="161"/>
      <c r="D13" s="161"/>
      <c r="E13" s="27" t="s">
        <v>9</v>
      </c>
      <c r="F13" s="163" t="s">
        <v>10</v>
      </c>
      <c r="G13" s="163"/>
      <c r="H13" s="27" t="s">
        <v>9</v>
      </c>
      <c r="I13" s="18" t="s">
        <v>11</v>
      </c>
      <c r="J13" s="18"/>
      <c r="K13" s="18"/>
      <c r="L13" s="18"/>
      <c r="M13" s="22"/>
      <c r="N13" s="23"/>
      <c r="O13" s="24"/>
      <c r="P13" s="25"/>
      <c r="Q13" s="17"/>
    </row>
    <row r="14" spans="1:17" s="31" customFormat="1" ht="12.75" customHeight="1">
      <c r="A14" s="28"/>
      <c r="B14" s="29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8"/>
      <c r="Q14" s="28"/>
    </row>
    <row r="15" spans="1:17" ht="9.75" customHeight="1" thickBot="1">
      <c r="A15" s="18"/>
      <c r="B15" s="3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/>
    </row>
    <row r="16" spans="1:17" ht="23.25" customHeight="1">
      <c r="A16" s="33"/>
      <c r="B16" s="34" t="s">
        <v>12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17"/>
    </row>
    <row r="17" spans="1:17" ht="9.75" customHeight="1">
      <c r="A17" s="37"/>
      <c r="B17" s="3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8"/>
      <c r="Q17" s="17"/>
    </row>
    <row r="18" spans="1:17" ht="19.5" customHeight="1">
      <c r="A18" s="37"/>
      <c r="B18" s="164">
        <f>A1-1</f>
        <v>5</v>
      </c>
      <c r="C18" s="164"/>
      <c r="D18" s="164"/>
      <c r="E18" s="164"/>
      <c r="F18" s="164"/>
      <c r="G18" s="164"/>
      <c r="H18" s="164"/>
      <c r="I18" s="164"/>
      <c r="J18" s="164"/>
      <c r="K18" s="165">
        <f>B18+1</f>
        <v>6</v>
      </c>
      <c r="L18" s="165"/>
      <c r="M18" s="165"/>
      <c r="N18" s="153" t="s">
        <v>13</v>
      </c>
      <c r="O18" s="17"/>
      <c r="P18" s="38"/>
      <c r="Q18" s="17"/>
    </row>
    <row r="19" spans="1:17" ht="13.5">
      <c r="A19" s="37"/>
      <c r="B19" s="148" t="s">
        <v>14</v>
      </c>
      <c r="C19" s="148" t="s">
        <v>15</v>
      </c>
      <c r="D19" s="148" t="s">
        <v>16</v>
      </c>
      <c r="E19" s="148" t="s">
        <v>17</v>
      </c>
      <c r="F19" s="148" t="s">
        <v>18</v>
      </c>
      <c r="G19" s="148" t="s">
        <v>19</v>
      </c>
      <c r="H19" s="148" t="s">
        <v>20</v>
      </c>
      <c r="I19" s="148" t="s">
        <v>21</v>
      </c>
      <c r="J19" s="148" t="s">
        <v>22</v>
      </c>
      <c r="K19" s="148" t="s">
        <v>23</v>
      </c>
      <c r="L19" s="148" t="s">
        <v>24</v>
      </c>
      <c r="M19" s="149" t="s">
        <v>25</v>
      </c>
      <c r="N19" s="153"/>
      <c r="O19" s="17"/>
      <c r="P19" s="38"/>
      <c r="Q19" s="17"/>
    </row>
    <row r="20" spans="1:17" ht="27.75" customHeight="1">
      <c r="A20" s="37"/>
      <c r="B20" s="39">
        <f>IF('4月分'!$H$51="",'4月分'!$H$48,'4月分'!$H$51)</f>
        <v>0</v>
      </c>
      <c r="C20" s="39">
        <f>IF('5月分'!$H$51="",'5月分'!$H$48,'5月分'!$H$51)</f>
      </c>
      <c r="D20" s="39">
        <f>IF('6月分'!$H$51="",'6月分'!$H$48,'6月分'!$H$51)</f>
      </c>
      <c r="E20" s="39">
        <f>IF('7月分'!$H$51="",'7月分'!$H$48,'7月分'!$H$51)</f>
      </c>
      <c r="F20" s="39">
        <f>IF('8月分'!$H$51="",'8月分'!$H$48,'8月分'!$H$51)</f>
      </c>
      <c r="G20" s="39">
        <f>IF('9月分'!$H$51="",'9月分'!$H$48,'9月分'!$H$51)</f>
      </c>
      <c r="H20" s="39">
        <f>IF('10月分'!$H$51="",'10月分'!$H$48,'10月分'!$H$51)</f>
      </c>
      <c r="I20" s="39">
        <f>IF('11月分'!$H$51="",'11月分'!$H$48,'11月分'!$H$51)</f>
      </c>
      <c r="J20" s="39">
        <f>IF('12月分'!$H$51="",'12月分'!$H$48,'12月分'!$H$51)</f>
      </c>
      <c r="K20" s="39">
        <f>IF('1月分'!$H$51="",'1月分'!$H$48,'1月分'!$H$51)</f>
      </c>
      <c r="L20" s="39">
        <f>IF('2月分'!$H$51="",'2月分'!$H$48,'2月分'!$H$51)</f>
      </c>
      <c r="M20" s="40"/>
      <c r="N20" s="41">
        <f>IF(SUM(B20:L20)=0,"",SUM(B20:L20))</f>
      </c>
      <c r="O20" s="42" t="s">
        <v>26</v>
      </c>
      <c r="P20" s="38"/>
      <c r="Q20" s="17"/>
    </row>
    <row r="21" spans="1:17" ht="11.25" customHeight="1" thickBot="1">
      <c r="A21" s="37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3"/>
      <c r="O21" s="45"/>
      <c r="P21" s="38"/>
      <c r="Q21" s="17"/>
    </row>
    <row r="22" spans="1:17" ht="33" customHeight="1" thickBot="1" thickTop="1">
      <c r="A22" s="37"/>
      <c r="B22" s="154" t="s">
        <v>27</v>
      </c>
      <c r="C22" s="154"/>
      <c r="D22" s="154"/>
      <c r="E22" s="154"/>
      <c r="F22" s="46"/>
      <c r="G22" s="45"/>
      <c r="H22" s="154" t="s">
        <v>28</v>
      </c>
      <c r="I22" s="154"/>
      <c r="J22" s="154"/>
      <c r="K22" s="155">
        <f>_xlfn.IFERROR(ROUNDUP(N20/F22,2),"")</f>
      </c>
      <c r="L22" s="155"/>
      <c r="M22" s="42" t="s">
        <v>26</v>
      </c>
      <c r="N22" s="45"/>
      <c r="O22" s="45"/>
      <c r="P22" s="38"/>
      <c r="Q22" s="17"/>
    </row>
    <row r="23" spans="1:17" ht="18.75" customHeight="1" thickBot="1" thickTop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17"/>
    </row>
    <row r="24" spans="1:17" ht="18.75" customHeight="1" thickBot="1">
      <c r="A24" s="17"/>
      <c r="B24" s="18"/>
      <c r="C24" s="50"/>
      <c r="D24" s="50"/>
      <c r="E24" s="50"/>
      <c r="F24" s="50"/>
      <c r="G24" s="50"/>
      <c r="H24" s="50"/>
      <c r="I24" s="50"/>
      <c r="J24" s="50"/>
      <c r="K24" s="18"/>
      <c r="L24" s="17"/>
      <c r="M24" s="17"/>
      <c r="N24" s="17"/>
      <c r="O24" s="17"/>
      <c r="P24" s="17"/>
      <c r="Q24" s="17"/>
    </row>
    <row r="25" spans="1:17" ht="20.25" customHeight="1">
      <c r="A25" s="17"/>
      <c r="B25" s="156" t="s">
        <v>79</v>
      </c>
      <c r="C25" s="156"/>
      <c r="D25" s="156"/>
      <c r="E25" s="156"/>
      <c r="F25" s="156"/>
      <c r="G25" s="156"/>
      <c r="H25" s="17"/>
      <c r="I25" s="157" t="s">
        <v>29</v>
      </c>
      <c r="J25" s="157"/>
      <c r="K25" s="157"/>
      <c r="L25" s="157"/>
      <c r="M25" s="157"/>
      <c r="N25" s="157"/>
      <c r="O25" s="157"/>
      <c r="P25" s="157"/>
      <c r="Q25" s="17"/>
    </row>
    <row r="26" spans="1:17" ht="21.75" customHeight="1">
      <c r="A26" s="17"/>
      <c r="B26" s="156"/>
      <c r="C26" s="156"/>
      <c r="D26" s="156"/>
      <c r="E26" s="156"/>
      <c r="F26" s="156"/>
      <c r="G26" s="156"/>
      <c r="H26" s="17"/>
      <c r="I26" s="158" t="s">
        <v>30</v>
      </c>
      <c r="J26" s="158"/>
      <c r="K26" s="158"/>
      <c r="L26" s="158"/>
      <c r="M26" s="159" t="s">
        <v>31</v>
      </c>
      <c r="N26" s="159"/>
      <c r="O26" s="159"/>
      <c r="P26" s="159"/>
      <c r="Q26" s="51"/>
    </row>
    <row r="27" spans="1:17" ht="21.75" customHeight="1">
      <c r="A27" s="17"/>
      <c r="B27" s="156"/>
      <c r="C27" s="156"/>
      <c r="D27" s="156"/>
      <c r="E27" s="156"/>
      <c r="F27" s="156"/>
      <c r="G27" s="156"/>
      <c r="H27" s="17"/>
      <c r="I27" s="160" t="s">
        <v>32</v>
      </c>
      <c r="J27" s="160"/>
      <c r="K27" s="160"/>
      <c r="L27" s="160"/>
      <c r="M27" s="159" t="s">
        <v>33</v>
      </c>
      <c r="N27" s="159"/>
      <c r="O27" s="159"/>
      <c r="P27" s="159"/>
      <c r="Q27" s="51"/>
    </row>
    <row r="28" spans="1:17" ht="21.75" customHeight="1" thickBot="1">
      <c r="A28" s="17"/>
      <c r="B28" s="156"/>
      <c r="C28" s="156"/>
      <c r="D28" s="156"/>
      <c r="E28" s="156"/>
      <c r="F28" s="156"/>
      <c r="G28" s="156"/>
      <c r="H28" s="17"/>
      <c r="I28" s="151" t="s">
        <v>34</v>
      </c>
      <c r="J28" s="151"/>
      <c r="K28" s="151"/>
      <c r="L28" s="151"/>
      <c r="M28" s="152" t="s">
        <v>35</v>
      </c>
      <c r="N28" s="152"/>
      <c r="O28" s="152"/>
      <c r="P28" s="152"/>
      <c r="Q28" s="51"/>
    </row>
    <row r="29" spans="1:17" ht="21.75" customHeight="1">
      <c r="A29" s="17"/>
      <c r="B29" s="156"/>
      <c r="C29" s="156"/>
      <c r="D29" s="156"/>
      <c r="E29" s="156"/>
      <c r="F29" s="156"/>
      <c r="G29" s="156"/>
      <c r="H29" s="17"/>
      <c r="I29" s="146"/>
      <c r="J29" s="146"/>
      <c r="K29" s="146"/>
      <c r="L29" s="146"/>
      <c r="M29" s="146"/>
      <c r="N29" s="146"/>
      <c r="O29" s="146"/>
      <c r="P29" s="146"/>
      <c r="Q29" s="51"/>
    </row>
  </sheetData>
  <sheetProtection selectLockedCells="1" selectUnlockedCells="1"/>
  <mergeCells count="24">
    <mergeCell ref="A1:P1"/>
    <mergeCell ref="A2:P2"/>
    <mergeCell ref="B6:O6"/>
    <mergeCell ref="B7:O7"/>
    <mergeCell ref="B9:D9"/>
    <mergeCell ref="E9:L9"/>
    <mergeCell ref="I27:L27"/>
    <mergeCell ref="B11:D11"/>
    <mergeCell ref="E11:H11"/>
    <mergeCell ref="B13:D13"/>
    <mergeCell ref="F13:G13"/>
    <mergeCell ref="B18:J18"/>
    <mergeCell ref="K18:M18"/>
    <mergeCell ref="M27:P27"/>
    <mergeCell ref="I28:L28"/>
    <mergeCell ref="M28:P28"/>
    <mergeCell ref="N18:N19"/>
    <mergeCell ref="B22:E22"/>
    <mergeCell ref="H22:J22"/>
    <mergeCell ref="K22:L22"/>
    <mergeCell ref="B25:G29"/>
    <mergeCell ref="I25:P25"/>
    <mergeCell ref="I26:L26"/>
    <mergeCell ref="M26:P26"/>
  </mergeCells>
  <dataValidations count="2">
    <dataValidation allowBlank="1" showErrorMessage="1" sqref="E9:L9 E11:H11"/>
    <dataValidation type="list" allowBlank="1" showErrorMessage="1" error="営業月数（１～１１）を入力して下さい。&#10;" sqref="F22">
      <formula1>"6,7,8,9,10,11"</formula1>
    </dataValidation>
  </dataValidations>
  <printOptions horizontalCentered="1" verticalCentered="1"/>
  <pageMargins left="0.6694444444444444" right="0.6298611111111111" top="0.5902777777777778" bottom="0.39375" header="0.5118055555555555" footer="0.5118055555555555"/>
  <pageSetup blackAndWhite="1" firstPageNumber="0" useFirstPageNumber="1" fitToHeight="1" fitToWidth="1"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8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84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12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45261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45262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45263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45264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45265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45266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45267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45268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45269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45270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45271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45272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45273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45274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45275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45276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45277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45278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45279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45280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45281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45282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45283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45284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45285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45286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45287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45288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45289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>
      <c r="A41" s="84">
        <v>30</v>
      </c>
      <c r="B41" s="85">
        <f t="shared" si="0"/>
        <v>45290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thickBot="1">
      <c r="A42" s="96">
        <v>31</v>
      </c>
      <c r="B42" s="97">
        <f t="shared" si="0"/>
        <v>45291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8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85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'入力・年間合計'!A1+2018</f>
        <v>2024</v>
      </c>
      <c r="I8" s="184"/>
      <c r="J8" s="62" t="s">
        <v>41</v>
      </c>
      <c r="K8" s="60">
        <v>1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147">
        <f aca="true" t="shared" si="0" ref="B12:B42">DATE($H$8,$K$8,A12)</f>
        <v>45292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45293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45294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45295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45296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45297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45298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45299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45300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45301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45302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45303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150">
        <f t="shared" si="0"/>
        <v>45304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45305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45306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45307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45308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45309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45310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45311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45312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45313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45314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45315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45316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45317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45318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45319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45320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>
      <c r="A41" s="84">
        <v>30</v>
      </c>
      <c r="B41" s="85">
        <f t="shared" si="0"/>
        <v>45321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thickBot="1">
      <c r="A42" s="96">
        <v>31</v>
      </c>
      <c r="B42" s="97">
        <f t="shared" si="0"/>
        <v>45322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88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9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84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'入力・年間合計'!A1+2018</f>
        <v>2024</v>
      </c>
      <c r="I8" s="184"/>
      <c r="J8" s="62" t="s">
        <v>41</v>
      </c>
      <c r="K8" s="60">
        <v>2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45323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45324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45325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45326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45327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45328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45329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45330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45331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45332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150">
        <f t="shared" si="0"/>
        <v>45333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45334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45335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45336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45337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45338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45339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45340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45341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45342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45343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45344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45345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150">
        <f t="shared" si="0"/>
        <v>45346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45347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45348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45349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45350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 thickBot="1">
      <c r="A40" s="84">
        <v>29</v>
      </c>
      <c r="B40" s="85">
        <f t="shared" si="0"/>
        <v>45351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 hidden="1">
      <c r="A41" s="84">
        <v>30</v>
      </c>
      <c r="B41" s="85">
        <f t="shared" si="0"/>
        <v>45352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hidden="1" thickBot="1">
      <c r="A42" s="96">
        <v>31</v>
      </c>
      <c r="B42" s="97">
        <f t="shared" si="0"/>
        <v>45353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Zeros="0" zoomScale="130" zoomScaleNormal="130" zoomScalePageLayoutView="0" workbookViewId="0" topLeftCell="B16">
      <selection activeCell="H46" sqref="H46"/>
    </sheetView>
  </sheetViews>
  <sheetFormatPr defaultColWidth="8.875" defaultRowHeight="13.5"/>
  <cols>
    <col min="1" max="1" width="5.50390625" style="133" customWidth="1"/>
    <col min="2" max="16384" width="8.875" style="133" customWidth="1"/>
  </cols>
  <sheetData>
    <row r="1" spans="1:16" ht="17.25">
      <c r="A1" s="196" t="s">
        <v>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3" ht="13.5">
      <c r="A3" s="133" t="s">
        <v>70</v>
      </c>
    </row>
    <row r="5" ht="13.5">
      <c r="B5" s="133" t="s">
        <v>71</v>
      </c>
    </row>
    <row r="6" ht="6" customHeight="1" thickBot="1"/>
    <row r="7" spans="1:15" ht="7.5" customHeight="1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</row>
    <row r="8" spans="1:15" ht="13.5">
      <c r="A8" s="137"/>
      <c r="B8" s="138" t="s">
        <v>72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</row>
    <row r="9" spans="1:15" ht="7.5" customHeigh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</row>
    <row r="10" spans="1:15" ht="13.5">
      <c r="A10" s="137"/>
      <c r="B10" s="138" t="s">
        <v>73</v>
      </c>
      <c r="C10" s="138"/>
      <c r="D10" s="138"/>
      <c r="E10" s="138"/>
      <c r="F10" s="138" t="s">
        <v>74</v>
      </c>
      <c r="G10" s="140" t="s">
        <v>75</v>
      </c>
      <c r="H10" s="138"/>
      <c r="I10" s="138"/>
      <c r="J10" s="138"/>
      <c r="K10" s="138"/>
      <c r="L10" s="138"/>
      <c r="M10" s="138"/>
      <c r="N10" s="138"/>
      <c r="O10" s="139"/>
    </row>
    <row r="11" spans="1:15" ht="7.5" customHeigh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1:15" ht="13.5">
      <c r="A12" s="137"/>
      <c r="B12" s="141" t="s">
        <v>76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15" ht="14.25" thickBot="1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 customHeight="1">
      <c r="A42" s="145" t="s">
        <v>77</v>
      </c>
    </row>
    <row r="43" ht="14.25" customHeight="1">
      <c r="A43" s="145" t="s">
        <v>78</v>
      </c>
    </row>
  </sheetData>
  <sheetProtection selectLockedCells="1" selectUnlockedCells="1"/>
  <mergeCells count="1">
    <mergeCell ref="A1:P1"/>
  </mergeCells>
  <printOptions horizontalCentered="1" verticalCentered="1"/>
  <pageMargins left="0.5902777777777778" right="0.27569444444444446" top="0.5118055555555555" bottom="0.31527777777777777" header="0.5118055555555555" footer="0.5118055555555555"/>
  <pageSetup blackAndWhite="1" firstPageNumber="0" useFirstPageNumber="1"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6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2.75" customHeigh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83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4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87" t="s">
        <v>80</v>
      </c>
      <c r="K10" s="188"/>
      <c r="L10" s="188"/>
      <c r="M10" s="188"/>
      <c r="N10" s="189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45017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45018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45019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45020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45021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45022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45023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45024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45025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45026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45027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45028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45029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45030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45031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45032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45033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45034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45035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45036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45037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45038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45039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45040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45041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45042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45043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150">
        <f t="shared" si="0"/>
        <v>45044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150">
        <f t="shared" si="0"/>
        <v>45045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 thickBot="1">
      <c r="A41" s="84">
        <v>30</v>
      </c>
      <c r="B41" s="150">
        <f t="shared" si="0"/>
        <v>45046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hidden="1" thickBot="1">
      <c r="A42" s="96">
        <v>31</v>
      </c>
      <c r="B42" s="97">
        <f t="shared" si="0"/>
        <v>45047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/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87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  <v>0</v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list" showErrorMessage="1" sqref="H50">
      <formula1>"Yes,No"</formula1>
    </dataValidation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6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84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5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147">
        <f aca="true" t="shared" si="0" ref="B12:B42">DATE($H$8,$K$8,A12)</f>
        <v>45047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150">
        <f t="shared" si="0"/>
        <v>45048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150">
        <f t="shared" si="0"/>
        <v>45049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150">
        <f t="shared" si="0"/>
        <v>45050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150">
        <f t="shared" si="0"/>
        <v>45051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150">
        <f t="shared" si="0"/>
        <v>45052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45053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45054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45055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45056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45057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45058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45059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45060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45061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45062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45063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45064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45065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45066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45067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45068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45069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45070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45071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45072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45073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45074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45075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>
      <c r="A41" s="84">
        <v>30</v>
      </c>
      <c r="B41" s="85">
        <f t="shared" si="0"/>
        <v>45076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thickBot="1">
      <c r="A42" s="96">
        <v>31</v>
      </c>
      <c r="B42" s="97">
        <f t="shared" si="0"/>
        <v>45077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D43:H45 J43:L45 N43 C12:C47 J50 B12:B42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9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84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6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45078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45079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45080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45081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45082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45083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45084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45085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45086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45087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45088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45089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45090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45091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45092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45093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45094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45095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45096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45097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45098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45099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45100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45101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45102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45103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45104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45105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45106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 thickBot="1">
      <c r="A41" s="84">
        <v>30</v>
      </c>
      <c r="B41" s="85">
        <f t="shared" si="0"/>
        <v>45107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hidden="1" thickBot="1">
      <c r="A42" s="96">
        <v>31</v>
      </c>
      <c r="B42" s="97">
        <f t="shared" si="0"/>
        <v>45108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8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85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7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45108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45109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45110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45111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45112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45113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45114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45115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45116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45117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45118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45119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45120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45121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150">
        <f t="shared" si="0"/>
        <v>45122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45123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45124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45125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45126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45127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45128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45129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45130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45131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45132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45133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45134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45135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45136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>
      <c r="A41" s="84">
        <v>30</v>
      </c>
      <c r="B41" s="85">
        <f t="shared" si="0"/>
        <v>45137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thickBot="1">
      <c r="A42" s="96">
        <v>31</v>
      </c>
      <c r="B42" s="97">
        <f t="shared" si="0"/>
        <v>45138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6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84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8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45139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45140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45141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45142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45143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45144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45145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45146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45147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45148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45149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150">
        <f t="shared" si="0"/>
        <v>45150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45151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45152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45153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45154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45155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45156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45157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45158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45159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45160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45161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45162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45163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45164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45165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45166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45167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>
      <c r="A41" s="84">
        <v>30</v>
      </c>
      <c r="B41" s="85">
        <f t="shared" si="0"/>
        <v>45168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thickBot="1">
      <c r="A42" s="96">
        <v>31</v>
      </c>
      <c r="B42" s="97">
        <f t="shared" si="0"/>
        <v>45169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9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85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9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45170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45171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45172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45173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45174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45175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45176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45177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45178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45179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45180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45181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45182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45183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45184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150">
        <f t="shared" si="0"/>
        <v>45185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45186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45187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45188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45189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45190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45191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150">
        <f t="shared" si="0"/>
        <v>45192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45193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45194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45195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45196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45197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45198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 thickBot="1">
      <c r="A41" s="84">
        <v>30</v>
      </c>
      <c r="B41" s="85">
        <f t="shared" si="0"/>
        <v>45199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hidden="1" thickBot="1">
      <c r="A42" s="96">
        <v>31</v>
      </c>
      <c r="B42" s="97">
        <f t="shared" si="0"/>
        <v>45200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6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84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10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45200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45201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45202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85">
        <f t="shared" si="0"/>
        <v>45203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45204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45205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45206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45207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45208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45209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45210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45211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45212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150">
        <f t="shared" si="0"/>
        <v>45213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45214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45215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45216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45217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45218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45219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45220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150">
        <f t="shared" si="0"/>
        <v>45221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85">
        <f t="shared" si="0"/>
        <v>45222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45223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45224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45225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45226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45227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45228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>
      <c r="A41" s="84">
        <v>30</v>
      </c>
      <c r="B41" s="85">
        <f t="shared" si="0"/>
        <v>45229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thickBot="1">
      <c r="A42" s="96">
        <v>31</v>
      </c>
      <c r="B42" s="97">
        <f t="shared" si="0"/>
        <v>45230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showGridLines="0" showZeros="0" zoomScale="115" zoomScaleNormal="115" zoomScaleSheetLayoutView="85" zoomScalePageLayoutView="0" workbookViewId="0" topLeftCell="A1">
      <pane ySplit="11" topLeftCell="A46" activePane="bottomLeft" state="frozen"/>
      <selection pane="topLeft" activeCell="A1" sqref="A1"/>
      <selection pane="bottomLeft" activeCell="H51" sqref="H51:I51"/>
    </sheetView>
  </sheetViews>
  <sheetFormatPr defaultColWidth="9.00390625" defaultRowHeight="13.5"/>
  <cols>
    <col min="1" max="1" width="7.125" style="52" customWidth="1"/>
    <col min="2" max="2" width="4.50390625" style="53" customWidth="1"/>
    <col min="3" max="3" width="7.25390625" style="53" hidden="1" customWidth="1"/>
    <col min="4" max="4" width="7.25390625" style="54" customWidth="1"/>
    <col min="5" max="14" width="7.25390625" style="53" customWidth="1"/>
    <col min="15" max="15" width="1.4921875" style="17" customWidth="1"/>
    <col min="16" max="16" width="8.875" style="53" customWidth="1"/>
    <col min="17" max="16384" width="9.00390625" style="17" customWidth="1"/>
  </cols>
  <sheetData>
    <row r="1" spans="1:16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58" customFormat="1" ht="13.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P2" s="57"/>
    </row>
    <row r="3" spans="1:16" s="58" customFormat="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P3" s="57"/>
    </row>
    <row r="4" spans="1:16" s="58" customFormat="1" ht="17.25" customHeight="1">
      <c r="A4" s="183" t="s">
        <v>5</v>
      </c>
      <c r="B4" s="183"/>
      <c r="C4" s="183"/>
      <c r="D4" s="192">
        <f>'入力・年間合計'!E9</f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57"/>
      <c r="P4" s="57"/>
    </row>
    <row r="5" spans="1:16" s="58" customFormat="1" ht="3.75" customHeight="1" thickBot="1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57"/>
    </row>
    <row r="6" spans="1:16" s="58" customFormat="1" ht="17.25" customHeight="1" thickBot="1">
      <c r="A6" s="183" t="s">
        <v>85</v>
      </c>
      <c r="B6" s="183"/>
      <c r="C6" s="183"/>
      <c r="D6" s="193" t="str">
        <f>'入力・年間合計'!E11</f>
        <v>　２７７</v>
      </c>
      <c r="E6" s="193"/>
      <c r="F6" s="193"/>
      <c r="G6" s="59"/>
      <c r="H6" s="194" t="s">
        <v>38</v>
      </c>
      <c r="I6" s="194"/>
      <c r="J6" s="194"/>
      <c r="K6" s="184"/>
      <c r="L6" s="184"/>
      <c r="M6" s="61" t="s">
        <v>39</v>
      </c>
      <c r="N6" s="57"/>
      <c r="P6" s="57"/>
    </row>
    <row r="7" spans="1:16" s="58" customFormat="1" ht="3.75" customHeight="1" thickBot="1">
      <c r="A7" s="1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P7" s="57"/>
    </row>
    <row r="8" spans="1:12" s="58" customFormat="1" ht="15" thickBot="1">
      <c r="A8" s="183" t="s">
        <v>40</v>
      </c>
      <c r="B8" s="183"/>
      <c r="C8" s="183"/>
      <c r="D8" s="183"/>
      <c r="E8" s="183"/>
      <c r="F8" s="183"/>
      <c r="G8" s="183"/>
      <c r="H8" s="184">
        <f>'入力・年間合計'!A1+2017</f>
        <v>2023</v>
      </c>
      <c r="I8" s="184"/>
      <c r="J8" s="62" t="s">
        <v>41</v>
      </c>
      <c r="K8" s="60">
        <v>11</v>
      </c>
      <c r="L8" s="57" t="s">
        <v>42</v>
      </c>
    </row>
    <row r="9" spans="1:16" s="58" customFormat="1" ht="7.5" customHeight="1" thickBot="1">
      <c r="A9" s="52"/>
      <c r="B9" s="53"/>
      <c r="C9" s="53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</row>
    <row r="10" spans="1:16" s="22" customFormat="1" ht="15" customHeight="1">
      <c r="A10" s="185"/>
      <c r="B10" s="185"/>
      <c r="C10" s="186" t="s">
        <v>43</v>
      </c>
      <c r="D10" s="186"/>
      <c r="E10" s="186"/>
      <c r="F10" s="186"/>
      <c r="G10" s="186"/>
      <c r="H10" s="186"/>
      <c r="I10" s="186"/>
      <c r="J10" s="195" t="s">
        <v>80</v>
      </c>
      <c r="K10" s="195"/>
      <c r="L10" s="195"/>
      <c r="M10" s="195"/>
      <c r="N10" s="195"/>
      <c r="P10" s="190" t="s">
        <v>44</v>
      </c>
    </row>
    <row r="11" spans="1:16" s="22" customFormat="1" ht="52.5" customHeight="1" thickBot="1">
      <c r="A11" s="63" t="s">
        <v>45</v>
      </c>
      <c r="B11" s="64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7" t="s">
        <v>51</v>
      </c>
      <c r="I11" s="68" t="s">
        <v>52</v>
      </c>
      <c r="J11" s="69" t="s">
        <v>53</v>
      </c>
      <c r="K11" s="70" t="s">
        <v>49</v>
      </c>
      <c r="L11" s="71" t="s">
        <v>54</v>
      </c>
      <c r="M11" s="72" t="s">
        <v>52</v>
      </c>
      <c r="N11" s="73" t="s">
        <v>55</v>
      </c>
      <c r="P11" s="190"/>
    </row>
    <row r="12" spans="1:16" ht="15.75" customHeight="1">
      <c r="A12" s="74">
        <v>1</v>
      </c>
      <c r="B12" s="75">
        <f aca="true" t="shared" si="0" ref="B12:B42">DATE($H$8,$K$8,A12)</f>
        <v>45231</v>
      </c>
      <c r="C12" s="76"/>
      <c r="D12" s="77"/>
      <c r="E12" s="77"/>
      <c r="F12" s="77"/>
      <c r="G12" s="77"/>
      <c r="H12" s="77"/>
      <c r="I12" s="78">
        <f aca="true" t="shared" si="1" ref="I12:I42">IF(C12+D12+E12+F12+G12+H12=0,"",C12+D12+E12+F12+G12+H12)</f>
      </c>
      <c r="J12" s="79"/>
      <c r="K12" s="77"/>
      <c r="L12" s="80"/>
      <c r="M12" s="81">
        <f aca="true" t="shared" si="2" ref="M12:M42">IF(J12+K12+L12=0,"",J12+K12+L12)</f>
      </c>
      <c r="N12" s="82"/>
      <c r="P12" s="83">
        <f aca="true" t="shared" si="3" ref="P12:P42">IF(C12+D12+E12+F12+G12+H12+J12+K12+L12=0,"",C12+D12+E12+F12+G12+H12+J12+K12+L12)</f>
      </c>
    </row>
    <row r="13" spans="1:16" ht="15.75" customHeight="1">
      <c r="A13" s="84">
        <v>2</v>
      </c>
      <c r="B13" s="85">
        <f t="shared" si="0"/>
        <v>45232</v>
      </c>
      <c r="C13" s="86"/>
      <c r="D13" s="87"/>
      <c r="E13" s="87"/>
      <c r="F13" s="87"/>
      <c r="G13" s="87"/>
      <c r="H13" s="87"/>
      <c r="I13" s="88">
        <f t="shared" si="1"/>
      </c>
      <c r="J13" s="89"/>
      <c r="K13" s="87"/>
      <c r="L13" s="90"/>
      <c r="M13" s="91">
        <f t="shared" si="2"/>
      </c>
      <c r="N13" s="92"/>
      <c r="P13" s="93">
        <f t="shared" si="3"/>
      </c>
    </row>
    <row r="14" spans="1:16" ht="15.75" customHeight="1">
      <c r="A14" s="84">
        <v>3</v>
      </c>
      <c r="B14" s="85">
        <f t="shared" si="0"/>
        <v>45233</v>
      </c>
      <c r="C14" s="94"/>
      <c r="D14" s="95"/>
      <c r="E14" s="95"/>
      <c r="F14" s="95"/>
      <c r="G14" s="95"/>
      <c r="H14" s="87"/>
      <c r="I14" s="88">
        <f t="shared" si="1"/>
      </c>
      <c r="J14" s="89"/>
      <c r="K14" s="87"/>
      <c r="L14" s="90"/>
      <c r="M14" s="91">
        <f t="shared" si="2"/>
      </c>
      <c r="N14" s="92"/>
      <c r="P14" s="93">
        <f t="shared" si="3"/>
      </c>
    </row>
    <row r="15" spans="1:16" ht="15.75" customHeight="1">
      <c r="A15" s="84">
        <v>4</v>
      </c>
      <c r="B15" s="150">
        <f t="shared" si="0"/>
        <v>45234</v>
      </c>
      <c r="C15" s="94"/>
      <c r="D15" s="95"/>
      <c r="E15" s="95"/>
      <c r="F15" s="95"/>
      <c r="G15" s="95"/>
      <c r="H15" s="87"/>
      <c r="I15" s="88">
        <f t="shared" si="1"/>
      </c>
      <c r="J15" s="89"/>
      <c r="K15" s="87"/>
      <c r="L15" s="90"/>
      <c r="M15" s="91">
        <f t="shared" si="2"/>
      </c>
      <c r="N15" s="92"/>
      <c r="P15" s="93">
        <f t="shared" si="3"/>
      </c>
    </row>
    <row r="16" spans="1:16" ht="15.75" customHeight="1">
      <c r="A16" s="84">
        <v>5</v>
      </c>
      <c r="B16" s="85">
        <f t="shared" si="0"/>
        <v>45235</v>
      </c>
      <c r="C16" s="94"/>
      <c r="D16" s="95"/>
      <c r="E16" s="95"/>
      <c r="F16" s="95"/>
      <c r="G16" s="95"/>
      <c r="H16" s="87"/>
      <c r="I16" s="88">
        <f t="shared" si="1"/>
      </c>
      <c r="J16" s="89"/>
      <c r="K16" s="87"/>
      <c r="L16" s="90"/>
      <c r="M16" s="91">
        <f t="shared" si="2"/>
      </c>
      <c r="N16" s="92"/>
      <c r="P16" s="93">
        <f t="shared" si="3"/>
      </c>
    </row>
    <row r="17" spans="1:16" ht="15.75" customHeight="1">
      <c r="A17" s="84">
        <v>6</v>
      </c>
      <c r="B17" s="85">
        <f t="shared" si="0"/>
        <v>45236</v>
      </c>
      <c r="C17" s="94"/>
      <c r="D17" s="95"/>
      <c r="E17" s="95"/>
      <c r="F17" s="95"/>
      <c r="G17" s="95"/>
      <c r="H17" s="87"/>
      <c r="I17" s="88">
        <f t="shared" si="1"/>
      </c>
      <c r="J17" s="89"/>
      <c r="K17" s="87"/>
      <c r="L17" s="90"/>
      <c r="M17" s="91">
        <f t="shared" si="2"/>
      </c>
      <c r="N17" s="92"/>
      <c r="P17" s="93">
        <f t="shared" si="3"/>
      </c>
    </row>
    <row r="18" spans="1:16" ht="15.75" customHeight="1">
      <c r="A18" s="84">
        <v>7</v>
      </c>
      <c r="B18" s="85">
        <f t="shared" si="0"/>
        <v>45237</v>
      </c>
      <c r="C18" s="94"/>
      <c r="D18" s="95"/>
      <c r="E18" s="95"/>
      <c r="F18" s="95"/>
      <c r="G18" s="95"/>
      <c r="H18" s="87"/>
      <c r="I18" s="88">
        <f t="shared" si="1"/>
      </c>
      <c r="J18" s="89"/>
      <c r="K18" s="87"/>
      <c r="L18" s="90"/>
      <c r="M18" s="91">
        <f t="shared" si="2"/>
      </c>
      <c r="N18" s="92"/>
      <c r="P18" s="93">
        <f t="shared" si="3"/>
      </c>
    </row>
    <row r="19" spans="1:16" ht="15.75" customHeight="1">
      <c r="A19" s="84">
        <v>8</v>
      </c>
      <c r="B19" s="85">
        <f t="shared" si="0"/>
        <v>45238</v>
      </c>
      <c r="C19" s="94"/>
      <c r="D19" s="95"/>
      <c r="E19" s="95"/>
      <c r="F19" s="95"/>
      <c r="G19" s="95"/>
      <c r="H19" s="87"/>
      <c r="I19" s="88">
        <f t="shared" si="1"/>
      </c>
      <c r="J19" s="89"/>
      <c r="K19" s="87"/>
      <c r="L19" s="90"/>
      <c r="M19" s="91">
        <f t="shared" si="2"/>
      </c>
      <c r="N19" s="92"/>
      <c r="P19" s="93">
        <f t="shared" si="3"/>
      </c>
    </row>
    <row r="20" spans="1:16" ht="15.75" customHeight="1">
      <c r="A20" s="84">
        <v>9</v>
      </c>
      <c r="B20" s="85">
        <f t="shared" si="0"/>
        <v>45239</v>
      </c>
      <c r="C20" s="94"/>
      <c r="D20" s="95"/>
      <c r="E20" s="95"/>
      <c r="F20" s="95"/>
      <c r="G20" s="95"/>
      <c r="H20" s="87"/>
      <c r="I20" s="88">
        <f t="shared" si="1"/>
      </c>
      <c r="J20" s="89"/>
      <c r="K20" s="87"/>
      <c r="L20" s="90"/>
      <c r="M20" s="91">
        <f t="shared" si="2"/>
      </c>
      <c r="N20" s="92"/>
      <c r="P20" s="93">
        <f t="shared" si="3"/>
      </c>
    </row>
    <row r="21" spans="1:16" ht="15.75" customHeight="1">
      <c r="A21" s="84">
        <v>10</v>
      </c>
      <c r="B21" s="85">
        <f t="shared" si="0"/>
        <v>45240</v>
      </c>
      <c r="C21" s="94"/>
      <c r="D21" s="95"/>
      <c r="E21" s="95"/>
      <c r="F21" s="95"/>
      <c r="G21" s="95"/>
      <c r="H21" s="87"/>
      <c r="I21" s="88">
        <f t="shared" si="1"/>
      </c>
      <c r="J21" s="89"/>
      <c r="K21" s="87"/>
      <c r="L21" s="90"/>
      <c r="M21" s="91">
        <f t="shared" si="2"/>
      </c>
      <c r="N21" s="92"/>
      <c r="P21" s="93">
        <f t="shared" si="3"/>
      </c>
    </row>
    <row r="22" spans="1:16" ht="15.75" customHeight="1">
      <c r="A22" s="84">
        <v>11</v>
      </c>
      <c r="B22" s="85">
        <f t="shared" si="0"/>
        <v>45241</v>
      </c>
      <c r="C22" s="94"/>
      <c r="D22" s="95"/>
      <c r="E22" s="95"/>
      <c r="F22" s="95"/>
      <c r="G22" s="95"/>
      <c r="H22" s="87"/>
      <c r="I22" s="88">
        <f t="shared" si="1"/>
      </c>
      <c r="J22" s="89"/>
      <c r="K22" s="87"/>
      <c r="L22" s="90"/>
      <c r="M22" s="91">
        <f t="shared" si="2"/>
      </c>
      <c r="N22" s="92"/>
      <c r="P22" s="93">
        <f t="shared" si="3"/>
      </c>
    </row>
    <row r="23" spans="1:16" ht="15.75" customHeight="1">
      <c r="A23" s="84">
        <v>12</v>
      </c>
      <c r="B23" s="85">
        <f t="shared" si="0"/>
        <v>45242</v>
      </c>
      <c r="C23" s="94"/>
      <c r="D23" s="95"/>
      <c r="E23" s="95"/>
      <c r="F23" s="95"/>
      <c r="G23" s="95"/>
      <c r="H23" s="87"/>
      <c r="I23" s="88">
        <f t="shared" si="1"/>
      </c>
      <c r="J23" s="89"/>
      <c r="K23" s="87"/>
      <c r="L23" s="90"/>
      <c r="M23" s="91">
        <f t="shared" si="2"/>
      </c>
      <c r="N23" s="92"/>
      <c r="P23" s="93">
        <f t="shared" si="3"/>
      </c>
    </row>
    <row r="24" spans="1:16" ht="15.75" customHeight="1">
      <c r="A24" s="84">
        <v>13</v>
      </c>
      <c r="B24" s="85">
        <f t="shared" si="0"/>
        <v>45243</v>
      </c>
      <c r="C24" s="94"/>
      <c r="D24" s="95"/>
      <c r="E24" s="95"/>
      <c r="F24" s="95"/>
      <c r="G24" s="95"/>
      <c r="H24" s="87"/>
      <c r="I24" s="88">
        <f t="shared" si="1"/>
      </c>
      <c r="J24" s="89"/>
      <c r="K24" s="87"/>
      <c r="L24" s="90"/>
      <c r="M24" s="91">
        <f t="shared" si="2"/>
      </c>
      <c r="N24" s="92"/>
      <c r="P24" s="93">
        <f t="shared" si="3"/>
      </c>
    </row>
    <row r="25" spans="1:16" ht="15.75" customHeight="1">
      <c r="A25" s="84">
        <v>14</v>
      </c>
      <c r="B25" s="85">
        <f t="shared" si="0"/>
        <v>45244</v>
      </c>
      <c r="C25" s="94"/>
      <c r="D25" s="95"/>
      <c r="E25" s="95"/>
      <c r="F25" s="95"/>
      <c r="G25" s="95"/>
      <c r="H25" s="87"/>
      <c r="I25" s="88">
        <f t="shared" si="1"/>
      </c>
      <c r="J25" s="89"/>
      <c r="K25" s="87"/>
      <c r="L25" s="90"/>
      <c r="M25" s="91">
        <f t="shared" si="2"/>
      </c>
      <c r="N25" s="92"/>
      <c r="P25" s="93">
        <f t="shared" si="3"/>
      </c>
    </row>
    <row r="26" spans="1:16" ht="15.75" customHeight="1">
      <c r="A26" s="84">
        <v>15</v>
      </c>
      <c r="B26" s="85">
        <f t="shared" si="0"/>
        <v>45245</v>
      </c>
      <c r="C26" s="94"/>
      <c r="D26" s="95"/>
      <c r="E26" s="95"/>
      <c r="F26" s="95"/>
      <c r="G26" s="95"/>
      <c r="H26" s="87"/>
      <c r="I26" s="88">
        <f t="shared" si="1"/>
      </c>
      <c r="J26" s="89"/>
      <c r="K26" s="87"/>
      <c r="L26" s="90"/>
      <c r="M26" s="91">
        <f t="shared" si="2"/>
      </c>
      <c r="N26" s="92"/>
      <c r="P26" s="93">
        <f t="shared" si="3"/>
      </c>
    </row>
    <row r="27" spans="1:16" ht="15.75" customHeight="1">
      <c r="A27" s="84">
        <v>16</v>
      </c>
      <c r="B27" s="85">
        <f t="shared" si="0"/>
        <v>45246</v>
      </c>
      <c r="C27" s="94"/>
      <c r="D27" s="95"/>
      <c r="E27" s="95"/>
      <c r="F27" s="95"/>
      <c r="G27" s="95"/>
      <c r="H27" s="87"/>
      <c r="I27" s="88">
        <f t="shared" si="1"/>
      </c>
      <c r="J27" s="89"/>
      <c r="K27" s="87"/>
      <c r="L27" s="90"/>
      <c r="M27" s="91">
        <f t="shared" si="2"/>
      </c>
      <c r="N27" s="92"/>
      <c r="P27" s="93">
        <f t="shared" si="3"/>
      </c>
    </row>
    <row r="28" spans="1:16" ht="15.75" customHeight="1">
      <c r="A28" s="84">
        <v>17</v>
      </c>
      <c r="B28" s="85">
        <f t="shared" si="0"/>
        <v>45247</v>
      </c>
      <c r="C28" s="94"/>
      <c r="D28" s="95"/>
      <c r="E28" s="95"/>
      <c r="F28" s="95"/>
      <c r="G28" s="95"/>
      <c r="H28" s="87"/>
      <c r="I28" s="88">
        <f t="shared" si="1"/>
      </c>
      <c r="J28" s="89"/>
      <c r="K28" s="87"/>
      <c r="L28" s="90"/>
      <c r="M28" s="91">
        <f t="shared" si="2"/>
      </c>
      <c r="N28" s="92"/>
      <c r="P28" s="93">
        <f t="shared" si="3"/>
      </c>
    </row>
    <row r="29" spans="1:16" ht="15.75" customHeight="1">
      <c r="A29" s="84">
        <v>18</v>
      </c>
      <c r="B29" s="85">
        <f t="shared" si="0"/>
        <v>45248</v>
      </c>
      <c r="C29" s="94"/>
      <c r="D29" s="95"/>
      <c r="E29" s="95"/>
      <c r="F29" s="95"/>
      <c r="G29" s="95"/>
      <c r="H29" s="87"/>
      <c r="I29" s="88">
        <f t="shared" si="1"/>
      </c>
      <c r="J29" s="89"/>
      <c r="K29" s="87"/>
      <c r="L29" s="90"/>
      <c r="M29" s="91">
        <f t="shared" si="2"/>
      </c>
      <c r="N29" s="92"/>
      <c r="P29" s="93">
        <f t="shared" si="3"/>
      </c>
    </row>
    <row r="30" spans="1:16" ht="15.75" customHeight="1">
      <c r="A30" s="84">
        <v>19</v>
      </c>
      <c r="B30" s="85">
        <f t="shared" si="0"/>
        <v>45249</v>
      </c>
      <c r="C30" s="94"/>
      <c r="D30" s="95"/>
      <c r="E30" s="95"/>
      <c r="F30" s="95"/>
      <c r="G30" s="95"/>
      <c r="H30" s="87"/>
      <c r="I30" s="88">
        <f t="shared" si="1"/>
      </c>
      <c r="J30" s="89"/>
      <c r="K30" s="87"/>
      <c r="L30" s="90"/>
      <c r="M30" s="91">
        <f t="shared" si="2"/>
      </c>
      <c r="N30" s="92"/>
      <c r="P30" s="93">
        <f t="shared" si="3"/>
      </c>
    </row>
    <row r="31" spans="1:16" ht="15.75" customHeight="1">
      <c r="A31" s="84">
        <v>20</v>
      </c>
      <c r="B31" s="85">
        <f t="shared" si="0"/>
        <v>45250</v>
      </c>
      <c r="C31" s="94"/>
      <c r="D31" s="95"/>
      <c r="E31" s="95"/>
      <c r="F31" s="95"/>
      <c r="G31" s="95"/>
      <c r="H31" s="87"/>
      <c r="I31" s="88">
        <f t="shared" si="1"/>
      </c>
      <c r="J31" s="89"/>
      <c r="K31" s="87"/>
      <c r="L31" s="90"/>
      <c r="M31" s="91">
        <f t="shared" si="2"/>
      </c>
      <c r="N31" s="92"/>
      <c r="P31" s="93">
        <f t="shared" si="3"/>
      </c>
    </row>
    <row r="32" spans="1:16" ht="15.75" customHeight="1">
      <c r="A32" s="84">
        <v>21</v>
      </c>
      <c r="B32" s="85">
        <f t="shared" si="0"/>
        <v>45251</v>
      </c>
      <c r="C32" s="94"/>
      <c r="D32" s="95"/>
      <c r="E32" s="95"/>
      <c r="F32" s="95"/>
      <c r="G32" s="95"/>
      <c r="H32" s="87"/>
      <c r="I32" s="88">
        <f t="shared" si="1"/>
      </c>
      <c r="J32" s="89"/>
      <c r="K32" s="87"/>
      <c r="L32" s="90"/>
      <c r="M32" s="91">
        <f t="shared" si="2"/>
      </c>
      <c r="N32" s="92"/>
      <c r="P32" s="93">
        <f t="shared" si="3"/>
      </c>
    </row>
    <row r="33" spans="1:16" ht="15.75" customHeight="1">
      <c r="A33" s="84">
        <v>22</v>
      </c>
      <c r="B33" s="85">
        <f t="shared" si="0"/>
        <v>45252</v>
      </c>
      <c r="C33" s="94"/>
      <c r="D33" s="95"/>
      <c r="E33" s="95"/>
      <c r="F33" s="95"/>
      <c r="G33" s="95"/>
      <c r="H33" s="87"/>
      <c r="I33" s="88">
        <f t="shared" si="1"/>
      </c>
      <c r="J33" s="89"/>
      <c r="K33" s="87"/>
      <c r="L33" s="90"/>
      <c r="M33" s="91">
        <f t="shared" si="2"/>
      </c>
      <c r="N33" s="92"/>
      <c r="P33" s="93">
        <f t="shared" si="3"/>
      </c>
    </row>
    <row r="34" spans="1:16" ht="15.75" customHeight="1">
      <c r="A34" s="84">
        <v>23</v>
      </c>
      <c r="B34" s="150" t="s">
        <v>82</v>
      </c>
      <c r="C34" s="94"/>
      <c r="D34" s="95"/>
      <c r="E34" s="95"/>
      <c r="F34" s="95"/>
      <c r="G34" s="95"/>
      <c r="H34" s="87"/>
      <c r="I34" s="88">
        <f t="shared" si="1"/>
      </c>
      <c r="J34" s="89"/>
      <c r="K34" s="87"/>
      <c r="L34" s="90"/>
      <c r="M34" s="91">
        <f t="shared" si="2"/>
      </c>
      <c r="N34" s="92"/>
      <c r="P34" s="93">
        <f t="shared" si="3"/>
      </c>
    </row>
    <row r="35" spans="1:16" ht="15.75" customHeight="1">
      <c r="A35" s="84">
        <v>24</v>
      </c>
      <c r="B35" s="85">
        <f t="shared" si="0"/>
        <v>45254</v>
      </c>
      <c r="C35" s="94"/>
      <c r="D35" s="95"/>
      <c r="E35" s="95"/>
      <c r="F35" s="95"/>
      <c r="G35" s="95"/>
      <c r="H35" s="87"/>
      <c r="I35" s="88">
        <f t="shared" si="1"/>
      </c>
      <c r="J35" s="89"/>
      <c r="K35" s="87"/>
      <c r="L35" s="90"/>
      <c r="M35" s="91">
        <f t="shared" si="2"/>
      </c>
      <c r="N35" s="92"/>
      <c r="P35" s="93">
        <f t="shared" si="3"/>
      </c>
    </row>
    <row r="36" spans="1:16" ht="15.75" customHeight="1">
      <c r="A36" s="84">
        <v>25</v>
      </c>
      <c r="B36" s="85">
        <f t="shared" si="0"/>
        <v>45255</v>
      </c>
      <c r="C36" s="94"/>
      <c r="D36" s="95"/>
      <c r="E36" s="95"/>
      <c r="F36" s="95"/>
      <c r="G36" s="95"/>
      <c r="H36" s="87"/>
      <c r="I36" s="88">
        <f t="shared" si="1"/>
      </c>
      <c r="J36" s="89"/>
      <c r="K36" s="87"/>
      <c r="L36" s="90"/>
      <c r="M36" s="91">
        <f t="shared" si="2"/>
      </c>
      <c r="N36" s="92"/>
      <c r="P36" s="93">
        <f t="shared" si="3"/>
      </c>
    </row>
    <row r="37" spans="1:16" ht="15.75" customHeight="1">
      <c r="A37" s="84">
        <v>26</v>
      </c>
      <c r="B37" s="85">
        <f t="shared" si="0"/>
        <v>45256</v>
      </c>
      <c r="C37" s="94"/>
      <c r="D37" s="95"/>
      <c r="E37" s="95"/>
      <c r="F37" s="95"/>
      <c r="G37" s="95"/>
      <c r="H37" s="87"/>
      <c r="I37" s="88">
        <f t="shared" si="1"/>
      </c>
      <c r="J37" s="89"/>
      <c r="K37" s="87"/>
      <c r="L37" s="90"/>
      <c r="M37" s="91">
        <f t="shared" si="2"/>
      </c>
      <c r="N37" s="92"/>
      <c r="P37" s="93">
        <f t="shared" si="3"/>
      </c>
    </row>
    <row r="38" spans="1:16" ht="15.75" customHeight="1">
      <c r="A38" s="84">
        <v>27</v>
      </c>
      <c r="B38" s="85">
        <f t="shared" si="0"/>
        <v>45257</v>
      </c>
      <c r="C38" s="94"/>
      <c r="D38" s="95"/>
      <c r="E38" s="95"/>
      <c r="F38" s="95"/>
      <c r="G38" s="95"/>
      <c r="H38" s="87"/>
      <c r="I38" s="88">
        <f t="shared" si="1"/>
      </c>
      <c r="J38" s="89"/>
      <c r="K38" s="87"/>
      <c r="L38" s="90"/>
      <c r="M38" s="91">
        <f t="shared" si="2"/>
      </c>
      <c r="N38" s="92"/>
      <c r="P38" s="93">
        <f t="shared" si="3"/>
      </c>
    </row>
    <row r="39" spans="1:16" ht="15.75" customHeight="1">
      <c r="A39" s="84">
        <v>28</v>
      </c>
      <c r="B39" s="85">
        <f t="shared" si="0"/>
        <v>45258</v>
      </c>
      <c r="C39" s="94"/>
      <c r="D39" s="95"/>
      <c r="E39" s="95"/>
      <c r="F39" s="95"/>
      <c r="G39" s="95"/>
      <c r="H39" s="87"/>
      <c r="I39" s="88">
        <f t="shared" si="1"/>
      </c>
      <c r="J39" s="89"/>
      <c r="K39" s="87"/>
      <c r="L39" s="90"/>
      <c r="M39" s="91">
        <f t="shared" si="2"/>
      </c>
      <c r="N39" s="92"/>
      <c r="P39" s="93">
        <f t="shared" si="3"/>
      </c>
    </row>
    <row r="40" spans="1:16" ht="15.75" customHeight="1">
      <c r="A40" s="84">
        <v>29</v>
      </c>
      <c r="B40" s="85">
        <f t="shared" si="0"/>
        <v>45259</v>
      </c>
      <c r="C40" s="94"/>
      <c r="D40" s="95"/>
      <c r="E40" s="95"/>
      <c r="F40" s="95"/>
      <c r="G40" s="95"/>
      <c r="H40" s="87"/>
      <c r="I40" s="88">
        <f t="shared" si="1"/>
      </c>
      <c r="J40" s="89"/>
      <c r="K40" s="87"/>
      <c r="L40" s="90"/>
      <c r="M40" s="91">
        <f t="shared" si="2"/>
      </c>
      <c r="N40" s="92"/>
      <c r="P40" s="93">
        <f t="shared" si="3"/>
      </c>
    </row>
    <row r="41" spans="1:16" ht="15.75" customHeight="1" thickBot="1">
      <c r="A41" s="84">
        <v>30</v>
      </c>
      <c r="B41" s="85">
        <f t="shared" si="0"/>
        <v>45260</v>
      </c>
      <c r="C41" s="94"/>
      <c r="D41" s="95"/>
      <c r="E41" s="95"/>
      <c r="F41" s="95"/>
      <c r="G41" s="95"/>
      <c r="H41" s="87"/>
      <c r="I41" s="88">
        <f t="shared" si="1"/>
      </c>
      <c r="J41" s="89"/>
      <c r="K41" s="87"/>
      <c r="L41" s="90"/>
      <c r="M41" s="91">
        <f t="shared" si="2"/>
      </c>
      <c r="N41" s="92"/>
      <c r="P41" s="93">
        <f t="shared" si="3"/>
      </c>
    </row>
    <row r="42" spans="1:16" ht="15.75" customHeight="1" hidden="1" thickBot="1">
      <c r="A42" s="96">
        <v>31</v>
      </c>
      <c r="B42" s="97">
        <f t="shared" si="0"/>
        <v>45261</v>
      </c>
      <c r="C42" s="98"/>
      <c r="D42" s="99"/>
      <c r="E42" s="99"/>
      <c r="F42" s="99"/>
      <c r="G42" s="99"/>
      <c r="H42" s="99"/>
      <c r="I42" s="100">
        <f t="shared" si="1"/>
      </c>
      <c r="J42" s="101"/>
      <c r="K42" s="99"/>
      <c r="L42" s="102"/>
      <c r="M42" s="103">
        <f t="shared" si="2"/>
      </c>
      <c r="N42" s="104"/>
      <c r="O42" s="105"/>
      <c r="P42" s="106">
        <f t="shared" si="3"/>
      </c>
    </row>
    <row r="43" spans="1:16" s="113" customFormat="1" ht="21" customHeight="1" thickBot="1">
      <c r="A43" s="177" t="s">
        <v>56</v>
      </c>
      <c r="B43" s="177"/>
      <c r="C43" s="107">
        <f aca="true" t="shared" si="4" ref="C43:H43">IF(SUM(C12:C42)=0,"",SUM(C12:C42))</f>
      </c>
      <c r="D43" s="107">
        <f t="shared" si="4"/>
      </c>
      <c r="E43" s="107">
        <f t="shared" si="4"/>
      </c>
      <c r="F43" s="107">
        <f t="shared" si="4"/>
      </c>
      <c r="G43" s="107">
        <f t="shared" si="4"/>
      </c>
      <c r="H43" s="107">
        <f t="shared" si="4"/>
      </c>
      <c r="I43" s="108"/>
      <c r="J43" s="107">
        <f>IF(SUM(J12:J42)=0,"",SUM(J12:J42))</f>
      </c>
      <c r="K43" s="107">
        <f>IF(SUM(K12:K42)=0,"",SUM(K12:K42))</f>
      </c>
      <c r="L43" s="107">
        <f>IF(SUM(L12:L42)=0,"",SUM(L12:L42))</f>
      </c>
      <c r="M43" s="109" t="s">
        <v>57</v>
      </c>
      <c r="N43" s="110">
        <f>SUM(N12:N42)</f>
        <v>0</v>
      </c>
      <c r="O43" s="111"/>
      <c r="P43" s="112">
        <f>IF(SUM(P12:P42)=0,"",SUM(P12:P42))</f>
      </c>
    </row>
    <row r="44" spans="1:16" s="113" customFormat="1" ht="15" thickBot="1">
      <c r="A44" s="178" t="s">
        <v>58</v>
      </c>
      <c r="B44" s="178"/>
      <c r="C44" s="114">
        <v>0.25</v>
      </c>
      <c r="D44" s="115">
        <v>0.5</v>
      </c>
      <c r="E44" s="115">
        <v>0.5</v>
      </c>
      <c r="F44" s="115">
        <v>0.75</v>
      </c>
      <c r="G44" s="115">
        <v>1</v>
      </c>
      <c r="H44" s="115">
        <v>1</v>
      </c>
      <c r="I44" s="116"/>
      <c r="J44" s="115">
        <v>0.5</v>
      </c>
      <c r="K44" s="115">
        <v>0.75</v>
      </c>
      <c r="L44" s="115">
        <v>1</v>
      </c>
      <c r="M44" s="116"/>
      <c r="N44" s="116"/>
      <c r="O44" s="116"/>
      <c r="P44" s="116"/>
    </row>
    <row r="45" spans="1:16" s="113" customFormat="1" ht="20.25" customHeight="1" thickBot="1">
      <c r="A45" s="179" t="s">
        <v>59</v>
      </c>
      <c r="B45" s="179"/>
      <c r="C45" s="117">
        <f aca="true" t="shared" si="5" ref="C45:H45">IF(C43="","",(C43*C44))</f>
      </c>
      <c r="D45" s="117">
        <f t="shared" si="5"/>
      </c>
      <c r="E45" s="117">
        <f t="shared" si="5"/>
      </c>
      <c r="F45" s="117">
        <f t="shared" si="5"/>
      </c>
      <c r="G45" s="117">
        <f t="shared" si="5"/>
      </c>
      <c r="H45" s="117">
        <f t="shared" si="5"/>
      </c>
      <c r="J45" s="117">
        <f>IF(J43="","",(J43*J44))</f>
      </c>
      <c r="K45" s="117">
        <f>IF(K43="","",(K43*K44))</f>
      </c>
      <c r="L45" s="117">
        <f>IF(L43="","",(L43*L44))</f>
      </c>
      <c r="N45" s="180" t="s">
        <v>60</v>
      </c>
      <c r="O45" s="180"/>
      <c r="P45" s="173">
        <f>IF(J46=0,N43,IF(N43=0,J46,IF(J46&gt;N43,N43,J46)))</f>
        <v>0</v>
      </c>
    </row>
    <row r="46" spans="1:16" s="113" customFormat="1" ht="15.75" customHeight="1" thickBot="1">
      <c r="A46" s="181" t="s">
        <v>61</v>
      </c>
      <c r="B46" s="181"/>
      <c r="C46" s="118"/>
      <c r="D46" s="182">
        <f>SUM(C45:H45)</f>
        <v>0</v>
      </c>
      <c r="E46" s="182"/>
      <c r="F46" s="182"/>
      <c r="G46" s="182"/>
      <c r="H46" s="182"/>
      <c r="J46" s="182">
        <f>SUM(J45:L45)</f>
        <v>0</v>
      </c>
      <c r="K46" s="182"/>
      <c r="L46" s="182"/>
      <c r="M46" s="119" t="s">
        <v>62</v>
      </c>
      <c r="N46" s="180"/>
      <c r="O46" s="180"/>
      <c r="P46" s="173"/>
    </row>
    <row r="47" spans="1:12" s="113" customFormat="1" ht="9.75" customHeight="1" thickBot="1">
      <c r="A47" s="120"/>
      <c r="B47" s="120"/>
      <c r="C47" s="118"/>
      <c r="D47" s="121"/>
      <c r="E47" s="122"/>
      <c r="F47" s="122"/>
      <c r="G47" s="122"/>
      <c r="H47" s="122"/>
      <c r="J47" s="122"/>
      <c r="K47" s="122"/>
      <c r="L47" s="122"/>
    </row>
    <row r="48" spans="1:10" s="113" customFormat="1" ht="24" customHeight="1" thickBot="1">
      <c r="A48" s="172" t="s">
        <v>63</v>
      </c>
      <c r="B48" s="172"/>
      <c r="C48" s="172"/>
      <c r="D48" s="172"/>
      <c r="E48" s="172"/>
      <c r="F48" s="172"/>
      <c r="G48" s="172"/>
      <c r="H48" s="173">
        <f>IF(D46+P45=0,"",D46+P45)</f>
      </c>
      <c r="I48" s="173"/>
      <c r="J48" s="113" t="s">
        <v>64</v>
      </c>
    </row>
    <row r="49" spans="1:7" s="113" customFormat="1" ht="9.75" customHeight="1" thickBot="1">
      <c r="A49" s="120"/>
      <c r="B49" s="120"/>
      <c r="C49" s="123"/>
      <c r="D49" s="123"/>
      <c r="E49" s="122"/>
      <c r="F49" s="122"/>
      <c r="G49" s="122"/>
    </row>
    <row r="50" spans="1:16" s="113" customFormat="1" ht="24" customHeight="1" thickBot="1">
      <c r="A50" s="173" t="s">
        <v>65</v>
      </c>
      <c r="B50" s="173"/>
      <c r="C50" s="173"/>
      <c r="D50" s="173"/>
      <c r="E50" s="173"/>
      <c r="F50" s="173"/>
      <c r="G50" s="173"/>
      <c r="H50" s="174" t="s">
        <v>66</v>
      </c>
      <c r="I50" s="174"/>
      <c r="J50" s="175" t="s">
        <v>67</v>
      </c>
      <c r="K50" s="175"/>
      <c r="L50" s="175"/>
      <c r="M50" s="175"/>
      <c r="N50" s="175"/>
      <c r="O50" s="175"/>
      <c r="P50" s="175"/>
    </row>
    <row r="51" spans="1:16" s="113" customFormat="1" ht="24" customHeight="1" thickBot="1">
      <c r="A51" s="176" t="s">
        <v>68</v>
      </c>
      <c r="B51" s="176"/>
      <c r="C51" s="176"/>
      <c r="D51" s="176"/>
      <c r="E51" s="176"/>
      <c r="F51" s="176"/>
      <c r="G51" s="176"/>
      <c r="H51" s="173">
        <f>IF(H50="Yes",ROUND(H48*6/7,2),"")</f>
      </c>
      <c r="I51" s="173"/>
      <c r="J51" s="175"/>
      <c r="K51" s="175"/>
      <c r="L51" s="175"/>
      <c r="M51" s="175"/>
      <c r="N51" s="175"/>
      <c r="O51" s="175"/>
      <c r="P51" s="175"/>
    </row>
    <row r="52" spans="1:16" s="126" customFormat="1" ht="15.75" customHeight="1">
      <c r="A52" s="124"/>
      <c r="B52" s="124"/>
      <c r="C52" s="125"/>
      <c r="D52" s="125"/>
      <c r="F52" s="127"/>
      <c r="K52" s="128"/>
      <c r="L52" s="129"/>
      <c r="M52" s="130"/>
      <c r="N52" s="130"/>
      <c r="P52" s="131"/>
    </row>
    <row r="53" spans="7:10" ht="7.5" customHeight="1">
      <c r="G53" s="132"/>
      <c r="H53" s="17"/>
      <c r="I53" s="17"/>
      <c r="J53" s="17"/>
    </row>
    <row r="54" spans="1:16" ht="66" customHeight="1">
      <c r="A54" s="171" t="s">
        <v>81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29">
    <mergeCell ref="A1:P1"/>
    <mergeCell ref="A4:C4"/>
    <mergeCell ref="D4:M4"/>
    <mergeCell ref="A6:C6"/>
    <mergeCell ref="D6:F6"/>
    <mergeCell ref="H6:J6"/>
    <mergeCell ref="K6:L6"/>
    <mergeCell ref="A8:G8"/>
    <mergeCell ref="H8:I8"/>
    <mergeCell ref="A10:B10"/>
    <mergeCell ref="C10:I10"/>
    <mergeCell ref="J10:N10"/>
    <mergeCell ref="P10:P11"/>
    <mergeCell ref="A43:B43"/>
    <mergeCell ref="A44:B44"/>
    <mergeCell ref="A45:B45"/>
    <mergeCell ref="N45:O46"/>
    <mergeCell ref="P45:P46"/>
    <mergeCell ref="A46:B46"/>
    <mergeCell ref="D46:H46"/>
    <mergeCell ref="J46:L46"/>
    <mergeCell ref="A54:P54"/>
    <mergeCell ref="A48:G48"/>
    <mergeCell ref="H48:I48"/>
    <mergeCell ref="A50:G50"/>
    <mergeCell ref="H50:I50"/>
    <mergeCell ref="J50:P51"/>
    <mergeCell ref="A51:G51"/>
    <mergeCell ref="H51:I51"/>
  </mergeCells>
  <conditionalFormatting sqref="G53 J48 D12:M42 P52 C49:G49 H48:H51 I49 P45 P12:P43 B12:B42 D43:H45 J43:L45 N43 C12:C47 J50">
    <cfRule type="cellIs" priority="1" dxfId="55" operator="equal" stopIfTrue="1">
      <formula>"（土）"</formula>
    </cfRule>
    <cfRule type="cellIs" priority="2" dxfId="56" operator="equal" stopIfTrue="1">
      <formula>"（日）"</formula>
    </cfRule>
  </conditionalFormatting>
  <conditionalFormatting sqref="B12:B42">
    <cfRule type="expression" priority="3" dxfId="57" stopIfTrue="1">
      <formula>WEEKDAY(B12)=7</formula>
    </cfRule>
    <cfRule type="expression" priority="4" dxfId="56" stopIfTrue="1">
      <formula>WEEKDAY(B12)=1</formula>
    </cfRule>
  </conditionalFormatting>
  <conditionalFormatting sqref="H50:I50">
    <cfRule type="cellIs" priority="5" dxfId="58" operator="equal" stopIfTrue="1">
      <formula>"Yes"</formula>
    </cfRule>
  </conditionalFormatting>
  <dataValidations count="4">
    <dataValidation type="whole" operator="greaterThanOrEqual" allowBlank="1" showErrorMessage="1" sqref="C12:H42 J12:L42 N12:N42">
      <formula1>0</formula1>
    </dataValidation>
    <dataValidation type="whole" allowBlank="1" showErrorMessage="1" sqref="K8">
      <formula1>1</formula1>
      <formula2>12</formula2>
    </dataValidation>
    <dataValidation type="whole" operator="greaterThanOrEqual" allowBlank="1" showErrorMessage="1" sqref="H8">
      <formula1>2010</formula1>
    </dataValidation>
    <dataValidation type="list" showErrorMessage="1" sqref="H50">
      <formula1>"Yes,No"</formula1>
    </dataValidation>
  </dataValidations>
  <printOptions horizontalCentered="1" verticalCentered="1"/>
  <pageMargins left="0.5902777777777778" right="0.39375" top="0.5902777777777778" bottom="0.3541666666666667" header="0.5118055555555555" footer="0.5118055555555555"/>
  <pageSetup blackAndWhite="1" firstPageNumber="0" useFirstPageNumber="1"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高槻市</cp:lastModifiedBy>
  <cp:lastPrinted>2020-01-29T02:17:08Z</cp:lastPrinted>
  <dcterms:modified xsi:type="dcterms:W3CDTF">2024-02-14T01:04:40Z</dcterms:modified>
  <cp:category/>
  <cp:version/>
  <cp:contentType/>
  <cp:contentStatus/>
</cp:coreProperties>
</file>